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（初稿9.14）东实·道滘数智园11号宿舍楼A栋13-16层装修工程\下游\B2\智能化\"/>
    </mc:Choice>
  </mc:AlternateContent>
  <bookViews>
    <workbookView windowHeight="17445"/>
  </bookViews>
  <sheets>
    <sheet name="报价清单" sheetId="8" r:id="rId1"/>
    <sheet name="Sheet1" sheetId="5" state="hidden" r:id="rId2"/>
    <sheet name="表-03 单项工程招标控制价汇总表" sheetId="1" state="hidden" r:id="rId3"/>
    <sheet name="Sheet2" sheetId="7" state="hidden" r:id="rId4"/>
  </sheets>
  <definedNames>
    <definedName name="_xlnm._FilterDatabase" localSheetId="3" hidden="1">Sheet2!$1:$95</definedName>
    <definedName name="_xlnm.Print_Area" localSheetId="2">'表-03 单项工程招标控制价汇总表'!$A$1:$H$38</definedName>
    <definedName name="_xlnm.Print_Area" localSheetId="0">报价清单!$A$1:$J$29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<sst xmlns="http://schemas.openxmlformats.org/spreadsheetml/2006/main" count="482" uniqueCount="319">
  <si>
    <t>报价表</t>
  </si>
  <si>
    <t>工程名称：道滘数智园11号宿舍楼A栋13-16层装修工程-智能化工程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</si>
  <si>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</si>
  <si>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</si>
  <si>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</si>
  <si>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</si>
  <si>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</si>
  <si>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</si>
  <si>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</si>
  <si>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</si>
  <si>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</si>
  <si>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070105082001</t>
  </si>
  <si>
    <t>拆换宿舍入户门门锁</t>
  </si>
  <si>
    <t>1.部位:宿舍入户门
2.更换智能门锁
3.废料运距:综合考虑
4.建筑物超高增加人工、机械降效率，高度60m以内
5.符合设计图纸及施工规范要求</t>
  </si>
  <si>
    <t>把</t>
  </si>
  <si>
    <t>070204020001</t>
  </si>
  <si>
    <t>拆除原有电表</t>
  </si>
  <si>
    <t>1.拆除宿舍原有电表
2.废料运距:综合考虑
3.符合设计图纸及施工规范要求</t>
  </si>
  <si>
    <t>个</t>
  </si>
  <si>
    <t>030503009001</t>
  </si>
  <si>
    <t>更换智能电表</t>
  </si>
  <si>
    <t>1.名称:更换智能电表
2.符合设计图纸及施工规范要求</t>
  </si>
  <si>
    <t>030503010001</t>
  </si>
  <si>
    <t>采集系统</t>
  </si>
  <si>
    <t>1.名称:电表采集器
2.符合设计图纸及施工规范要求</t>
  </si>
  <si>
    <t>030412004005</t>
  </si>
  <si>
    <t>配线</t>
  </si>
  <si>
    <t>1.名称:配线
2.规格:ZR-BYJ-6
3.符合设计图纸及施工规范要求</t>
  </si>
  <si>
    <t>m</t>
  </si>
  <si>
    <t>030412004006</t>
  </si>
  <si>
    <t>1.名称:配线
2.规格:ZR-BYJ-1.5
3.符合设计图纸及施工规范要求</t>
  </si>
  <si>
    <t>070202089001</t>
  </si>
  <si>
    <t>拆除原有水表</t>
  </si>
  <si>
    <t>1.拆除宿舍原有水表
2.废料运距:综合考虑
3.符合设计图纸及施工规范要求</t>
  </si>
  <si>
    <t>031002011001</t>
  </si>
  <si>
    <t>水表</t>
  </si>
  <si>
    <t>1.类型:更换智能冷水表
2.符合设计图纸及施工规范要求</t>
  </si>
  <si>
    <t>031002011002</t>
  </si>
  <si>
    <t>1.类型:更换智能热水表
2.符合设计图纸及施工规范要求</t>
  </si>
  <si>
    <t>030503010002</t>
  </si>
  <si>
    <t>1.名称:水表采集器
2.符合设计图纸及施工规范要求</t>
  </si>
  <si>
    <t>030412004007</t>
  </si>
  <si>
    <t>1.名称:配线
2.配线形式:管内穿线
3.规格:RVV-2*1.5
4.符合设计图纸及施工规范要求</t>
  </si>
  <si>
    <t>030412001001</t>
  </si>
  <si>
    <t>配管</t>
  </si>
  <si>
    <t>1.名称:配管
2.材质:PC
3.规格:DN20
4.配置形式:暗配
5.符合设计图纸及施工规范要求</t>
  </si>
  <si>
    <t>030415001001</t>
  </si>
  <si>
    <t>开孔</t>
  </si>
  <si>
    <t>1.名称:楼板开孔
2.规格:φ30
3.符合设计图纸及施工规范要求</t>
  </si>
  <si>
    <t>030501005001</t>
  </si>
  <si>
    <t>插箱、机柜、台架</t>
  </si>
  <si>
    <t>1.名称:机柜
2.规格:9U加厚款汇聚点用
3.符合设计图纸及施工规范要求</t>
  </si>
  <si>
    <t>台</t>
  </si>
  <si>
    <t>030501016001</t>
  </si>
  <si>
    <t>网关</t>
  </si>
  <si>
    <t>1.名称:智能网关
2.符合设计图纸及施工规范要求</t>
  </si>
  <si>
    <t>030501015001</t>
  </si>
  <si>
    <t>交换机</t>
  </si>
  <si>
    <t>1.名称:交换机
2.规格:TP24口全千兆交换机
3.符合设计图纸及施工规范要求</t>
  </si>
  <si>
    <t>030501010001</t>
  </si>
  <si>
    <t>路由器</t>
  </si>
  <si>
    <t>1.名称:路由器
2.类别:网关管理
3.符合设计图纸及施工规范要求</t>
  </si>
  <si>
    <t>030502003001</t>
  </si>
  <si>
    <t>双绞线缆</t>
  </si>
  <si>
    <t>1.名称:网络
2.规格:CAT5e
3.符合设计图纸及施工规范要求</t>
  </si>
  <si>
    <t>030412004004</t>
  </si>
  <si>
    <t>1.名称:配线
2.规格:RVV-2*1.5mm2
3.符合设计图纸及施工规范要求</t>
  </si>
  <si>
    <t>030502017001</t>
  </si>
  <si>
    <t>双绞线缆测试</t>
  </si>
  <si>
    <t>1.测试类别:双绞线缆测试
2.符合设计图纸及施工规范要求</t>
  </si>
  <si>
    <t>链路</t>
  </si>
  <si>
    <t>分部分项合计</t>
  </si>
  <si>
    <t>措施项目费</t>
  </si>
  <si>
    <t>不含税合计</t>
  </si>
  <si>
    <t>税金（9%）</t>
  </si>
  <si>
    <t>含税合计</t>
  </si>
  <si>
    <t>报价汇总表</t>
  </si>
  <si>
    <t>项目名称：金鳌洲塔-消防工程专业分包</t>
  </si>
  <si>
    <t>金额</t>
  </si>
  <si>
    <t>备注</t>
  </si>
  <si>
    <t>金鳌洲塔-消防工程</t>
  </si>
  <si>
    <t>合计</t>
  </si>
  <si>
    <t>单项工程招标控制价汇总表</t>
  </si>
  <si>
    <t>工程名称：松山湖（生态园）机器人智能装备制造产业加速器6号宿舍楼装修工程-劳务分包</t>
  </si>
  <si>
    <t>第 1 页 共 1 页</t>
  </si>
  <si>
    <t>单位工程名称</t>
  </si>
  <si>
    <t>其中：（元）</t>
  </si>
  <si>
    <t>暂估价</t>
  </si>
  <si>
    <t>绿色施工安全防护措施费</t>
  </si>
  <si>
    <t>规费</t>
  </si>
  <si>
    <t>1</t>
  </si>
  <si>
    <t>2-12层装饰工程</t>
  </si>
  <si>
    <t>2</t>
  </si>
  <si>
    <t>13-17层装饰工程</t>
  </si>
  <si>
    <t>3</t>
  </si>
  <si>
    <t>电梯厅装饰工程</t>
  </si>
  <si>
    <t>注：本表适用于单项工程招标控制价或投标报价的汇总。暂估价包括分部分项工程中的暂估价和专业工程工程暂估价。</t>
  </si>
  <si>
    <t>表—03</t>
  </si>
  <si>
    <t>分部分项工程项目清单计价表</t>
  </si>
  <si>
    <t>工程名称：大岭山镇敬老院二期改造工程-配电房-强电工程1</t>
  </si>
  <si>
    <t>标段：大岭山镇敬老院二期改造工程</t>
  </si>
  <si>
    <t>第 1 页  共 14 页</t>
  </si>
  <si>
    <t>高低压柜、变压器</t>
  </si>
  <si>
    <t>价差</t>
  </si>
  <si>
    <t>030402010001</t>
  </si>
  <si>
    <t>高压开关柜G01</t>
  </si>
  <si>
    <t>1.名称:高压开关柜G01
2.型号:固定式金属封闭负荷开关柜XGN15-12型
3.规格:详见设计图纸
4.含柜体内元器件、10#槽钢基础
5.符合设计图纸及施工规范要求</t>
  </si>
  <si>
    <t>030402010002</t>
  </si>
  <si>
    <t>高压开关柜G02</t>
  </si>
  <si>
    <t>1.名称:高压开关柜G02
2.型号:固定式金属封闭负荷开关柜XGN15-12型
3.规格:详见设计图纸
4.含柜体内元器件、10#槽钢基础
5.符合设计图纸及施工规范要求</t>
  </si>
  <si>
    <t>030402010003</t>
  </si>
  <si>
    <t>高压开关柜G03</t>
  </si>
  <si>
    <t>1.名称:高压开关柜G03
2.型号:固定式金属封闭负荷开关柜XGN15-12型
3.规格:详见设计图纸
4.含柜体内元器件、10#槽钢基础
5.符合设计图纸及施工规范要求</t>
  </si>
  <si>
    <t>030402010004</t>
  </si>
  <si>
    <t>高压开关柜G04</t>
  </si>
  <si>
    <t>1.名称:高压开关柜G04
2.型号:固定式金属封闭负荷开关柜XGN15-12型
3.规格:详见设计图纸
4.含柜体内元器件、10#槽钢基础
5.符合设计图纸及施工规范要求</t>
  </si>
  <si>
    <t>030402010005</t>
  </si>
  <si>
    <t>低压抽屉式开关柜PGCK型 (含补偿柜) 1P01</t>
  </si>
  <si>
    <t>1.名称:低压抽屉式开关柜PGCK型 (含补偿柜) 1P01
2.规格:详见设计图纸
3.含柜体内元器件、10#槽钢基础
4.符合设计图纸及施工规范要求</t>
  </si>
  <si>
    <t>030402010006</t>
  </si>
  <si>
    <t>低压抽屉式开关柜PGCK型 (含补偿柜) 1P02</t>
  </si>
  <si>
    <t>1.名称:低压抽屉式开关柜PGCK型 (含补偿柜) 1P02
2.规格:详见设计图纸
3.含柜体内元器件、10#槽钢基础
4.符合设计图纸及施工规范要求</t>
  </si>
  <si>
    <t>030402010007</t>
  </si>
  <si>
    <t>低压抽屉式开关柜PGCK型 (含补偿柜) 1P03</t>
  </si>
  <si>
    <t>1.名称:低压抽屉式开关柜PGCK型 (含补偿柜) 1P03
2.规格:详见设计图纸
3.含柜体内元器件、10#槽钢基础
4.符合设计图纸及施工规范要求</t>
  </si>
  <si>
    <t>030402010008</t>
  </si>
  <si>
    <t>低压抽屉式开关柜PGCK型 (含补偿柜) 1P04</t>
  </si>
  <si>
    <t>1.名称:低压抽屉式开关柜PGCK型 (含补偿柜) 1P04
2.规格:详见设计图纸
3.含柜体内元器件、10#槽钢基础
4.符合设计图纸及施工规范要求</t>
  </si>
  <si>
    <t>030402010009</t>
  </si>
  <si>
    <t>低压抽屉式开关柜PGCK型 (含补偿柜) 1P05</t>
  </si>
  <si>
    <t>1.名称:低压抽屉式开关柜PGCK型 (含补偿柜) 1P05
2.规格:详见设计图纸
3.含柜体内元器件、10#槽钢基础
4.符合设计图纸及施工规范要求</t>
  </si>
  <si>
    <t>030402010010</t>
  </si>
  <si>
    <t>低压抽屉式开关柜PGCK型 (含补偿柜) 1P06</t>
  </si>
  <si>
    <t>1.名称:低压抽屉式开关柜PGCK型 (含补偿柜) 1P06
2.规格:详见设计图纸
3.含柜体内元器件、10#槽钢基础
4.符合设计图纸及施工规范要求</t>
  </si>
  <si>
    <t>030402010011</t>
  </si>
  <si>
    <t>低压抽屉式开关柜PGCK型 (含补偿柜) 1P07e</t>
  </si>
  <si>
    <t>1.名称:低压抽屉式开关柜PGCK型 (含补偿柜) 1P07e
2.规格:详见设计图纸
3.含柜体内元器件、10#槽钢基础
4.符合设计图纸及施工规范要求</t>
  </si>
  <si>
    <t>030402010012</t>
  </si>
  <si>
    <t>低压抽屉式开关柜PGCK型 (含补偿柜) 1P08e</t>
  </si>
  <si>
    <t>1.名称:低压抽屉式开关柜PGCK型 (含补偿柜) 1P08e
2.规格:详见设计图纸
3.含柜体内元器件、10#槽钢基础
4.符合设计图纸及施工规范要求</t>
  </si>
  <si>
    <t>030402010013</t>
  </si>
  <si>
    <t>低压抽屉式开关柜PGCK型 (含补偿柜) 1P09e</t>
  </si>
  <si>
    <t>1.名称:低压抽屉式开关柜PGCK型 (含补偿柜) 1P09e
2.规格:详见设计图纸
3.含柜体内元器件、10#槽钢基础
4.符合设计图纸及施工规范要求</t>
  </si>
  <si>
    <t>030402010015</t>
  </si>
  <si>
    <t>直流信号屏AC220V/DC120V，30Ah</t>
  </si>
  <si>
    <t>1.名称:直流信号屏AC220V/DC120V，30Ah
2.规格:详见设计图纸
3.含柜体内元器件、10#槽钢基础
4.符合设计图纸及施工规范要求</t>
  </si>
  <si>
    <t>030401002001</t>
  </si>
  <si>
    <t>干式变压器</t>
  </si>
  <si>
    <t>1.名称:干式变压器 1TM
2.型号:SCB14-1250kVA 10/0.4KVA
3.基础型钢形式、规格:10#槽钢
4.备注:含外壳、风机、温控系统</t>
  </si>
  <si>
    <t>030416005001</t>
  </si>
  <si>
    <t>电力变压器系统</t>
  </si>
  <si>
    <t>1.名称:干式变压器系统调试
2.容量(kV.A):容量2000kV·A以下</t>
  </si>
  <si>
    <t>系统</t>
  </si>
  <si>
    <t>040205003001</t>
  </si>
  <si>
    <t>电房配套工具</t>
  </si>
  <si>
    <t>1.名称:电房配套工具
2.材料品种、规格、内容:变配电相关的工具箱、绝缘手套、绝缘鞋、地面绝缘胶皮、高压验电杆、三相挂接地线、高压(含PT柜)及低压框架断路器维修小车、灭火器(含沙桶)、高低压配电系统示意图挂屏、防护网(栏、板), 电房所有门设防鼠挡板
2、满足通过《广东省10kV及以下业扩工程竣工检验规范》及供电部门验收要求
3.其他:含制作安装，符合设计图纸及施工规范要求，含暗室增加费</t>
  </si>
  <si>
    <t>块</t>
  </si>
  <si>
    <t>030416006001</t>
  </si>
  <si>
    <t>输配电装置系统</t>
  </si>
  <si>
    <t>1.名称:送配电装置系统调试
2.电压等级(kV):1kv
3.类型:合设计图纸及施工规范要求，含暗室增加费</t>
  </si>
  <si>
    <t>030416006002</t>
  </si>
  <si>
    <t>1.名称:送配电装置系统调试
2.电压等级(kV):10kv
3.类型:合设计图纸及施工规范要求，含暗室增加费</t>
  </si>
  <si>
    <t>母线槽、电缆</t>
  </si>
  <si>
    <t>030403006001</t>
  </si>
  <si>
    <t>低压封闭式插接母线槽</t>
  </si>
  <si>
    <t>1.名称:全封闭密集绝缘母线槽 
2.规格:2500A(IP54) 耐火型
3.线制:符合设计图纸及施工规范要求</t>
  </si>
  <si>
    <t>030403006002</t>
  </si>
  <si>
    <t>1.名称:全封闭密集绝缘母线槽 
2.规格:1600A(IP54) 耐火型
3.线制:符合设计图纸及施工规范要求</t>
  </si>
  <si>
    <t>030403007001</t>
  </si>
  <si>
    <t>始端箱、分线箱</t>
  </si>
  <si>
    <t>1.名称:始端箱
2.规格:1600A(IP54)</t>
  </si>
  <si>
    <t>030403007002</t>
  </si>
  <si>
    <t>1.名称:始端箱
2.规格:2500A(IP54)</t>
  </si>
  <si>
    <t>030416007001</t>
  </si>
  <si>
    <t>母线系统调试</t>
  </si>
  <si>
    <t>1.名称:母线系统调试
2.电压(kV):10KV</t>
  </si>
  <si>
    <t>段</t>
  </si>
  <si>
    <t>030409001006</t>
  </si>
  <si>
    <t>电力电缆</t>
  </si>
  <si>
    <t>1.名称:电力电缆
2.型号:YJV22-8.7/15kV-3x120
3.材质:铜芯
4.敷设方式:槽、管敷设
5.塑料扎紧线已综合在其他材料费内
6.符合设计图纸及施工规范要求</t>
  </si>
  <si>
    <t>030409001007</t>
  </si>
  <si>
    <t>1.名称:电力电缆
2.型号:YJV22-8.7/15kV-3x70
3.材质:铜芯
4.敷设方式:槽、管敷设
5.塑料扎紧线已综合在其他材料费内
6.符合设计图纸及施工规范要求</t>
  </si>
  <si>
    <t>030409001008</t>
  </si>
  <si>
    <t>1.名称:电力电缆
2.型号:WDZBN-YJY-0.6/1kv 4*25+1*16
3.材质:铜芯
4.敷设方式:槽、管敷设
5.塑料扎紧线已综合在其他材料费内
6.符合设计图纸及施工规范要求</t>
  </si>
  <si>
    <t>030409001009</t>
  </si>
  <si>
    <t>1.名称:电力电缆
2.型号:WDZB-YJY-0.6/1KV-4*25+1*16
3.材质:铜芯
4.敷设方式:槽、管敷设
5.塑料扎紧线已综合在其他材料费内
6.符合设计图纸及施工规范要求</t>
  </si>
  <si>
    <t>030409001010</t>
  </si>
  <si>
    <t>1.名称:电力电缆
2.型号:WDZB-YJY-0.6/1KV-4*120+1*70
3.材质:铜芯
4.敷设方式:槽、管敷设
5.塑料扎紧线已综合在其他材料费内
6.符合设计图纸及施工规范要求</t>
  </si>
  <si>
    <t>030409001011</t>
  </si>
  <si>
    <t>1.名称:电力电缆
2.型号:WDZB-YJY-0.6/1KV-4*150+1*70
3.材质:铜芯
4.敷设方式:槽、管敷设
5.塑料扎紧线已综合在其他材料费内
6.符合设计图纸及施工规范要求</t>
  </si>
  <si>
    <t>030409001012</t>
  </si>
  <si>
    <t>1.名称:电力电缆
2.型号:ZR-YJV-4X2.5
3.材质:铜芯
4.敷设方式:槽、管敷设
5.塑料扎紧线已综合在其他材料费内
6.符合设计图纸及施工规范要求</t>
  </si>
  <si>
    <t>030409001013</t>
  </si>
  <si>
    <t>矿物绝缘电缆</t>
  </si>
  <si>
    <t>1.名称:矿物绝缘电缆
2.型号:BTTRZ-0.6/1KV-5*10
3.材质:铜芯
4.敷设方式:槽、管敷设
5.塑料扎紧线已综合在其他材料费内
6.符合设计图纸及施工规范要求</t>
  </si>
  <si>
    <t>030409001014</t>
  </si>
  <si>
    <t>1.名称:矿物绝缘电缆
2.型号:BTTRZ-0.6/1KV-5*16
3.材质:铜芯
4.敷设方式:槽、管敷设
5.塑料扎紧线已综合在其他材料费内
6.符合设计图纸及施工规范要求</t>
  </si>
  <si>
    <t>030409001015</t>
  </si>
  <si>
    <t>1.名称:矿物绝缘电缆
2.型号:BTTRZ-0.6/1KV-4*25+1*16
3.材质:铜芯
4.敷设方式:槽、管敷设
5.塑料扎紧线已综合在其他材料费内
6.符合设计图纸及施工规范要求</t>
  </si>
  <si>
    <t>030409001016</t>
  </si>
  <si>
    <t>1.名称:矿物绝缘电缆
2.型号:BTTRZ-0.6/1KV-3*25+2*16
3.材质:铜芯
4.敷设方式:槽、管敷设
5.塑料扎紧线已综合在其他材料费内
6.符合设计图纸及施工规范要求</t>
  </si>
  <si>
    <t>030409001017</t>
  </si>
  <si>
    <t>1.名称:矿物绝缘电缆
2.型号:BTTRZ-0.6/1KV-4*95+1*50
3.材质:铜芯
4.敷设方式:槽、管敷设
5.塑料扎紧线已综合在其他材料费内
6.符合设计图纸及施工规范要求</t>
  </si>
  <si>
    <t>030409001018</t>
  </si>
  <si>
    <t>1.名称:矿物绝缘电缆
2.型号:BTTRZ-0.6/1KV-4*35+1*16
3.材质:铜芯
4.敷设方式:槽、管敷设
5.塑料扎紧线已综合在其他材料费内
6.符合设计图纸及施工规范要求</t>
  </si>
  <si>
    <t>030409003005</t>
  </si>
  <si>
    <t>电力电缆头</t>
  </si>
  <si>
    <t>1.名称:矿物绝缘电缆终端头
2.规格:BTTRZ-0.6/1KV-3*25+2*16</t>
  </si>
  <si>
    <t>030409003006</t>
  </si>
  <si>
    <t>1.名称:矿物绝缘电缆终端头
2.规格:BTTRZ-0.6/1KV-4*25+1*16</t>
  </si>
  <si>
    <t>030409003007</t>
  </si>
  <si>
    <t>1.名称:矿物绝缘电缆终端头
2.规格:BTTRZ-0.6/1KV-5*16</t>
  </si>
  <si>
    <t>030409003008</t>
  </si>
  <si>
    <t>1.名称:矿物绝缘电缆终端头
2.规格:BTTRZ-0.6/1KV-5*10</t>
  </si>
  <si>
    <t>030409003009</t>
  </si>
  <si>
    <t>1.名称:矿物绝缘电缆终端头
2.规格:BTTRZ-0.6/1KV-4*95+1*50</t>
  </si>
  <si>
    <t>030409003010</t>
  </si>
  <si>
    <t>1.名称:矿物绝缘电缆终端头
2.规格:BTTRZ-0.6/1KV-4*35+1*16</t>
  </si>
  <si>
    <t>030409003011</t>
  </si>
  <si>
    <t>1.名称:电力电缆头
2.规格:1kV以下户内干包式铜芯电力电缆终端头制作、安装 铜芯干包终端头(截面mm2以下) 35</t>
  </si>
  <si>
    <t>030409003012</t>
  </si>
  <si>
    <t>1.名称:电力电缆头
2.规格:1kV以下户内干包式铜芯电力电缆终端头制作、安装 铜芯干包终端头(截面mm2以下) 120</t>
  </si>
  <si>
    <t>030409003013</t>
  </si>
  <si>
    <t>1.名称:电力电缆头
2.规格:1kV以下户内干包式铜芯电力电缆终端头制作、安装 铜芯干包终端头(截面mm2以下) 185</t>
  </si>
  <si>
    <t>其他配电部分</t>
  </si>
  <si>
    <t>030402011017</t>
  </si>
  <si>
    <t>成套配电箱</t>
  </si>
  <si>
    <t>1.名称:AT-PDF 变配电房配电箱
2.规格:半周长1.5m以内
3.安装方式:悬挂式
4.配件:箱内元件具体详见图纸
5.内容:查校线、接线、接地、补漆
6.备注:符合设计图纸及施工规范要求</t>
  </si>
  <si>
    <t>030402011018</t>
  </si>
  <si>
    <t>1.名称:1ELDB 应急照明集中电源
2.规格:半周长1.5m以内
3.安装方式:悬挂式
4.配件:箱内元件具体详见图纸
5.内容:查校线、接线、接地、补漆
6.备注:符合设计图纸及施工规范要求</t>
  </si>
  <si>
    <t>030402011019</t>
  </si>
  <si>
    <t>1.名称:AC-pf1 排风机控制箱
2.规格:半周长1.5m以内
3.安装方式:悬挂式
4.配件:箱内元件具体详见图纸
5.内容:查校线、接线、接地、补漆
6.备注:符合设计图纸及施工规范要求</t>
  </si>
  <si>
    <t>030402011020</t>
  </si>
  <si>
    <t>1.名称:AC-pf2 排风机控制箱
2.规格:半周长1.5m以内
3.安装方式:悬挂式
4.配件:箱内元件具体详见图纸
5.内容:查校线、接线、接地、补漆
6.备注:符合设计图纸及施工规范要求</t>
  </si>
  <si>
    <t>030412001027</t>
  </si>
  <si>
    <t>1.名称:镀锌电线管
2.材质:钢管
3.规格:JDG20
4.配置形式:暗敷
5.内容:沟坑开挖、修整、填补、接地、穿引线、补漆
6.备注:符合设计图纸及施工规范要求</t>
  </si>
  <si>
    <t>030412001028</t>
  </si>
  <si>
    <t>1.名称:镀锌电线管
2.材质:钢管
3.规格:JDG25
4.配置形式:暗敷
5.内容:沟坑开挖、修整、填补、接地、穿引线、补漆
6.备注:符合设计图纸及施工规范要求</t>
  </si>
  <si>
    <t>030412001029</t>
  </si>
  <si>
    <t>1.名称:镀锌电线管
2.材质:钢管
3.规格:JDG32
4.配置形式:暗敷
5.内容:沟坑开挖、修整、填补、接地、穿引线、补漆
6.备注:符合设计图纸及施工规范要求</t>
  </si>
  <si>
    <t>030412001030</t>
  </si>
  <si>
    <t>1.名称:镀锌钢管
2.材质:钢管
3.规格:SC25
4.配置形式:明敷
5.内容:沟坑开挖、修整、填补、接地、穿引线、补漆
6.备注:符合设计图纸及施工规范要求</t>
  </si>
  <si>
    <t>030412001031</t>
  </si>
  <si>
    <t>1.名称:镀锌钢管
2.材质:钢管
3.规格:SC50
4.配置形式:暗敷
5.内容:沟坑开挖、修整、填补、接地、穿引线、补漆
6.备注:符合设计图纸及施工规范要求</t>
  </si>
  <si>
    <t>030412004024</t>
  </si>
  <si>
    <t>1.名称:绝缘电线
2.规格:ZR-BV-1.5mm2
3.材质:铜芯
4.配线部位:暗敷
5.配线线制:综合考虑
6.内容:扫管、涂滑石粉、穿线、编号、接焊包头
7.备注:符合设计图纸及施工规范要求</t>
  </si>
  <si>
    <t>030412004025</t>
  </si>
  <si>
    <t>1.名称:绝缘电线
2.规格:WDZN-BYJ-2.5mm2
3.材质:铜芯
4.配线部位:暗敷
5.配线线制:综合考虑
6.内容:扫管、涂滑石粉、穿线、编号、接焊包头
7.备注:符合设计图纸及施工规范要求</t>
  </si>
  <si>
    <t>030412004026</t>
  </si>
  <si>
    <t>1.名称:绝缘电线
2.规格:WDZN-BYJ-4mm2
3.材质:铜芯
4.配线部位:暗敷
5.配线线制:综合考虑
6.内容:扫管、涂滑石粉、穿线、编号、接焊包头
7.备注:符合设计图纸及施工规范要求</t>
  </si>
  <si>
    <t>030412004027</t>
  </si>
  <si>
    <t>1.名称:绝缘电线
2.规格:WDZN-RYJS-2x2.5mm2
3.材质:铜芯
4.配线部位:暗敷
5.配线线制:综合考虑
6.内容:扫管、涂滑石粉、穿线、编号、接焊包头
7.备注:符合设计图纸及施工规范要求</t>
  </si>
  <si>
    <t>030413002015</t>
  </si>
  <si>
    <t>装饰灯</t>
  </si>
  <si>
    <t>1.名称:消防应急照明灯具-壁装(平时不亮，应急时点亮)
2.规格: LED DC36V 10W
3.安装方式:墙壁式
4.符合设计图纸及施工规范要求</t>
  </si>
  <si>
    <t>套</t>
  </si>
  <si>
    <t>030413002016</t>
  </si>
  <si>
    <t>1.名称:安全出口标志灯具
2.规格:LED DC36V 1W
3.安装方式:墙壁式
4.符合设计图纸及施工规范要求</t>
  </si>
  <si>
    <t>030413002017</t>
  </si>
  <si>
    <t>1.名称:消防应急标志灯具-单面单向 
2.规格:LED DC36V 1W
3.安装方式:墙壁式
4.符合设计图纸及施工规范要求</t>
  </si>
  <si>
    <t>030413002018</t>
  </si>
  <si>
    <t>1.名称:消防应急标志灯具-单面双向 
2.规格:LED DC36V 1W
3.安装方式:墙壁式
4.符合设计图纸及施工规范要求</t>
  </si>
  <si>
    <t>030413002019</t>
  </si>
  <si>
    <t>1.名称:双管应急日光灯(自带蓄电池) 
2.规格:18W LED T8,≥1800lm,6500K, ~220V
3.安装方式:墙壁式
4.符合设计图纸及施工规范要求</t>
  </si>
  <si>
    <t>030413002020</t>
  </si>
  <si>
    <t>1.名称:防爆灯 
2.规格:光源：LED，18W,光通量：1800Lm,Ra≥80
3.安装方式:墙壁式
4.符合设计图纸及施工规范要求</t>
  </si>
  <si>
    <t>030413014011</t>
  </si>
  <si>
    <t>插座</t>
  </si>
  <si>
    <t>1.名称:二极加三极插座 
2.规格:250V 10A
3.安装方式:符合设计图纸及施工规范要求</t>
  </si>
  <si>
    <t>030413014012</t>
  </si>
  <si>
    <t>照明开关</t>
  </si>
  <si>
    <t>1.名称:单联单控开关
2.规格:250V 10A
3.安装方式:符合设计图纸及施工规范要求</t>
  </si>
  <si>
    <t>030413014013</t>
  </si>
  <si>
    <t>1.名称:双联单控开关
2.规格:250V 10A
3.安装方式:符合设计图纸及施工规范要求</t>
  </si>
  <si>
    <t>030412006004</t>
  </si>
  <si>
    <t>接线盒</t>
  </si>
  <si>
    <t>1.名称:接线盒
2.安装形式:暗装
3.符合设计图纸及施工规范要求</t>
  </si>
  <si>
    <t>030412006005</t>
  </si>
  <si>
    <t>1.名称:开关(插座)盒
2.安装形式:暗装
3.符合设计图纸及施工规范要求</t>
  </si>
  <si>
    <t>030412003004</t>
  </si>
  <si>
    <t>桥架</t>
  </si>
  <si>
    <t>1.名称:电缆桥架
2.规格:CT(F)200*100 （10KV电源电缆专用）
3.接地跨接方式:符合图纸设计及施工规范要求</t>
  </si>
  <si>
    <t>031301005004</t>
  </si>
  <si>
    <t>支/吊架、基础型钢</t>
  </si>
  <si>
    <t>1.名称:桥架支架
2.材质:型钢
3.涂刷遍数、漆膜厚度:手工除锈，涂一层防锈底漆和二层面漆
4.符合设计图纸及施工规范要求</t>
  </si>
  <si>
    <t>kg</t>
  </si>
  <si>
    <t>031301001002</t>
  </si>
  <si>
    <t>凿(压、切割)槽</t>
  </si>
  <si>
    <t>1.名称:凿槽及恢复
2.规格:70*70
3.备注:符合设计图纸及施工规范要求</t>
  </si>
  <si>
    <t>接地防雷</t>
  </si>
  <si>
    <t>030410006001</t>
  </si>
  <si>
    <t>接闪杆</t>
  </si>
  <si>
    <t>1.名称:接闪短针 
2.规格:（φ20热镀锌圆钢制成，针长0.5米）
3.符合设计图纸及施工规范要求</t>
  </si>
  <si>
    <t>根</t>
  </si>
  <si>
    <t>030410005001</t>
  </si>
  <si>
    <t>接闪带</t>
  </si>
  <si>
    <t>1.名称:接闪带
2.材质:-40*4热镀锌扁钢(沿垫层暗敷)
3.安装形式:暗敷
4.符合设计图纸及施工规范要求</t>
  </si>
  <si>
    <t>030410005002</t>
  </si>
  <si>
    <t>1.名称:明装接闪带
2.材质:φ12热浸镀锌圆钢做接闪带
支起高度150mm,支架间距1米,转弯处0.5米
3.符合设计图纸及施工规范要求</t>
  </si>
  <si>
    <t>030410005003</t>
  </si>
  <si>
    <t>1.名称:暗装接闪带
2.材质:φ12热浸镀锌圆钢做接闪带
支起高度150mm,支架间距1米,转弯处0.5米
3.符合设计图纸及施工规范要求</t>
  </si>
  <si>
    <t>030410003001</t>
  </si>
  <si>
    <t>引下线</t>
  </si>
  <si>
    <t>1.名称:避雷引下线
2.安装形式:利用剪力墙及柱内外皮竖向主筋(不小于两根%%C≥16)竖向通长可靠电气连接作引下线
3.符合设计图纸及施工规范要求</t>
  </si>
  <si>
    <t>030410001001</t>
  </si>
  <si>
    <t>接地极</t>
  </si>
  <si>
    <t>1.名称：接地电阻测试端子,距室外地面0.5m预埋线盒
2.符合设计图纸及施工规范要求</t>
  </si>
  <si>
    <t>处</t>
  </si>
  <si>
    <t>030410001002</t>
  </si>
  <si>
    <t>1.名称：接地端子,距地面0.3m预埋线盒
2.符合设计图纸及施工规范要求</t>
  </si>
  <si>
    <t>030410007001</t>
  </si>
  <si>
    <t>局部等电位端子箱</t>
  </si>
  <si>
    <t>1.名称:MED接地端子箱
2.规格:包含连接洁具接地等工作内容
3.符合设计图纸及施工规范要求</t>
  </si>
  <si>
    <t>030416027001</t>
  </si>
  <si>
    <t>接地装置</t>
  </si>
  <si>
    <t>1.名称:接地装置调试
2.符合设计图纸及施工规范要求</t>
  </si>
  <si>
    <t>措施费</t>
  </si>
  <si>
    <t>本页小计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</si>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</sst>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000000"/>
      <name val="Times New Roman"/>
      <charset val="204"/>
    </font>
    <font>
      <b/>
      <sz val="18"/>
      <color rgb="FF000000"/>
      <name val="宋体"/>
      <charset val="204"/>
    </font>
    <font>
      <sz val="10"/>
      <color rgb="FF000000"/>
      <name val="宋体"/>
      <charset val="204"/>
    </font>
    <font>
      <sz val="11"/>
      <color rgb="FF000000"/>
      <name val="宋体"/>
      <charset val="204"/>
    </font>
    <font>
      <sz val="1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6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49"/>
    <xf numFmtId="0" fontId="0" fillId="0" borderId="0" xfId="49" applyFont="1" applyFill="1" applyAlignment="1"/>
    <xf numFmtId="0" fontId="0" fillId="0" borderId="0" xfId="49" applyFont="1" applyFill="1" applyAlignment="1">
      <alignment horizontal="center" vertical="center"/>
    </xf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2" fillId="2" borderId="0" xfId="49" applyFont="1" applyFill="1" applyAlignment="1">
      <alignment horizont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vertical="center" wrapText="1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left" vertical="center" wrapText="1"/>
    </xf>
    <xf numFmtId="176" fontId="7" fillId="0" borderId="10" xfId="0" applyNumberFormat="1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center" wrapText="1"/>
    </xf>
    <xf numFmtId="176" fontId="7" fillId="0" borderId="11" xfId="0" applyNumberFormat="1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9" fontId="4" fillId="0" borderId="10" xfId="3" applyFont="1" applyFill="1" applyBorder="1" applyAlignment="1" applyProtection="1">
      <alignment horizontal="center" vertical="center"/>
    </xf>
    <xf numFmtId="4" fontId="2" fillId="2" borderId="6" xfId="49" applyNumberFormat="1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view="pageBreakPreview" zoomScaleNormal="100" workbookViewId="0">
      <selection activeCell="Q5" sqref="Q5"/>
    </sheetView>
  </sheetViews>
  <sheetFormatPr defaultColWidth="9" defaultRowHeight="12"/>
  <cols>
    <col min="1" max="1" width="11" style="1" customWidth="1"/>
    <col min="2" max="2" width="18.6666666666667" style="1" customWidth="1"/>
    <col min="3" max="3" width="7" style="1" customWidth="1"/>
    <col min="4" max="4" width="12.3333333333333" style="1" customWidth="1"/>
    <col min="5" max="5" width="23.3809523809524" style="1" customWidth="1"/>
    <col min="6" max="6" width="7.66666666666667" style="1" customWidth="1"/>
    <col min="7" max="7" width="0.828571428571429" style="1" customWidth="1"/>
    <col min="8" max="8" width="9.66666666666667" style="1" customWidth="1"/>
    <col min="9" max="9" width="13.3333333333333" style="1" customWidth="1"/>
    <col min="10" max="10" width="13.5047619047619" style="1" customWidth="1"/>
    <col min="11" max="16384" width="9" style="1"/>
  </cols>
  <sheetData>
    <row r="1" s="1" customFormat="1" ht="25.5" spans="1:10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</row>
    <row r="2" s="1" customFormat="1" ht="12.75" spans="1:10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</row>
    <row r="3" s="1" customFormat="1" spans="1:10">
      <c r="A3" s="7" t="s">
        <v>2</v>
      </c>
      <c r="B3" s="8" t="s">
        <v>3</v>
      </c>
      <c r="C3" s="8" t="s">
        <v>4</v>
      </c>
      <c r="D3" s="8"/>
      <c r="E3" s="8" t="s">
        <v>5</v>
      </c>
      <c r="F3" s="8" t="s">
        <v>6</v>
      </c>
      <c r="G3" s="8" t="s">
        <v>7</v>
      </c>
      <c r="H3" s="8"/>
      <c r="I3" s="8" t="s">
        <v>8</v>
      </c>
      <c r="J3" s="9"/>
    </row>
    <row r="4" s="1" customFormat="1" spans="1:10">
      <c r="A4" s="10"/>
      <c r="B4" s="11"/>
      <c r="C4" s="11"/>
      <c r="D4" s="11"/>
      <c r="E4" s="11"/>
      <c r="F4" s="11"/>
      <c r="G4" s="11"/>
      <c r="H4" s="11"/>
      <c r="I4" s="11" t="s">
        <v>9</v>
      </c>
      <c r="J4" s="12" t="s">
        <v>10</v>
      </c>
    </row>
    <row r="5" s="1" customFormat="1" ht="84" spans="1:10">
      <c r="A5" s="10">
        <v>1</v>
      </c>
      <c r="B5" s="13" t="s">
        <v>11</v>
      </c>
      <c r="C5" s="13" t="s">
        <v>12</v>
      </c>
      <c r="D5" s="13"/>
      <c r="E5" s="13" t="s">
        <v>13</v>
      </c>
      <c r="F5" s="11" t="s">
        <v>14</v>
      </c>
      <c r="G5" s="14">
        <v>164</v>
      </c>
      <c r="H5" s="14"/>
      <c r="I5" s="14"/>
      <c r="J5" s="15"/>
    </row>
    <row r="6" s="1" customFormat="1" ht="48" spans="1:10">
      <c r="A6" s="10">
        <v>2</v>
      </c>
      <c r="B6" s="13" t="s">
        <v>15</v>
      </c>
      <c r="C6" s="13" t="s">
        <v>16</v>
      </c>
      <c r="D6" s="13"/>
      <c r="E6" s="13" t="s">
        <v>17</v>
      </c>
      <c r="F6" s="11" t="s">
        <v>18</v>
      </c>
      <c r="G6" s="14">
        <v>164</v>
      </c>
      <c r="H6" s="14"/>
      <c r="I6" s="14"/>
      <c r="J6" s="15"/>
    </row>
    <row r="7" s="1" customFormat="1" ht="36" spans="1:10">
      <c r="A7" s="10">
        <v>3</v>
      </c>
      <c r="B7" s="13" t="s">
        <v>19</v>
      </c>
      <c r="C7" s="13" t="s">
        <v>20</v>
      </c>
      <c r="D7" s="13"/>
      <c r="E7" s="13" t="s">
        <v>21</v>
      </c>
      <c r="F7" s="11" t="s">
        <v>18</v>
      </c>
      <c r="G7" s="14">
        <v>156</v>
      </c>
      <c r="H7" s="14"/>
      <c r="I7" s="14"/>
      <c r="J7" s="15"/>
    </row>
    <row r="8" s="1" customFormat="1" ht="36" spans="1:10">
      <c r="A8" s="10">
        <v>4</v>
      </c>
      <c r="B8" s="13" t="s">
        <v>22</v>
      </c>
      <c r="C8" s="13" t="s">
        <v>23</v>
      </c>
      <c r="D8" s="13"/>
      <c r="E8" s="13" t="s">
        <v>24</v>
      </c>
      <c r="F8" s="11" t="s">
        <v>18</v>
      </c>
      <c r="G8" s="14">
        <v>8</v>
      </c>
      <c r="H8" s="14"/>
      <c r="I8" s="14"/>
      <c r="J8" s="15"/>
    </row>
    <row r="9" s="1" customFormat="1" ht="48" spans="1:10">
      <c r="A9" s="10">
        <v>5</v>
      </c>
      <c r="B9" s="13" t="s">
        <v>25</v>
      </c>
      <c r="C9" s="13" t="s">
        <v>26</v>
      </c>
      <c r="D9" s="13"/>
      <c r="E9" s="13" t="s">
        <v>27</v>
      </c>
      <c r="F9" s="11" t="s">
        <v>28</v>
      </c>
      <c r="G9" s="14">
        <v>84.83</v>
      </c>
      <c r="H9" s="14"/>
      <c r="I9" s="14"/>
      <c r="J9" s="15"/>
    </row>
    <row r="10" s="1" customFormat="1" ht="48" spans="1:10">
      <c r="A10" s="10">
        <v>6</v>
      </c>
      <c r="B10" s="13" t="s">
        <v>29</v>
      </c>
      <c r="C10" s="13" t="s">
        <v>26</v>
      </c>
      <c r="D10" s="13"/>
      <c r="E10" s="13" t="s">
        <v>30</v>
      </c>
      <c r="F10" s="11" t="s">
        <v>28</v>
      </c>
      <c r="G10" s="14">
        <v>28.28</v>
      </c>
      <c r="H10" s="14"/>
      <c r="I10" s="14"/>
      <c r="J10" s="15"/>
    </row>
    <row r="11" s="1" customFormat="1" ht="48" spans="1:10">
      <c r="A11" s="10">
        <v>7</v>
      </c>
      <c r="B11" s="13" t="s">
        <v>31</v>
      </c>
      <c r="C11" s="13" t="s">
        <v>32</v>
      </c>
      <c r="D11" s="13"/>
      <c r="E11" s="13" t="s">
        <v>33</v>
      </c>
      <c r="F11" s="11" t="s">
        <v>18</v>
      </c>
      <c r="G11" s="14">
        <v>328</v>
      </c>
      <c r="H11" s="14"/>
      <c r="I11" s="14"/>
      <c r="J11" s="15"/>
    </row>
    <row r="12" s="1" customFormat="1" ht="36" spans="1:10">
      <c r="A12" s="10">
        <v>8</v>
      </c>
      <c r="B12" s="13" t="s">
        <v>34</v>
      </c>
      <c r="C12" s="13" t="s">
        <v>35</v>
      </c>
      <c r="D12" s="13"/>
      <c r="E12" s="13" t="s">
        <v>36</v>
      </c>
      <c r="F12" s="11" t="s">
        <v>18</v>
      </c>
      <c r="G12" s="14">
        <v>164</v>
      </c>
      <c r="H12" s="14"/>
      <c r="I12" s="14"/>
      <c r="J12" s="15"/>
    </row>
    <row r="13" s="1" customFormat="1" ht="36" spans="1:10">
      <c r="A13" s="10">
        <v>9</v>
      </c>
      <c r="B13" s="13" t="s">
        <v>37</v>
      </c>
      <c r="C13" s="13" t="s">
        <v>35</v>
      </c>
      <c r="D13" s="13"/>
      <c r="E13" s="13" t="s">
        <v>38</v>
      </c>
      <c r="F13" s="11" t="s">
        <v>18</v>
      </c>
      <c r="G13" s="14">
        <v>164</v>
      </c>
      <c r="H13" s="14"/>
      <c r="I13" s="14"/>
      <c r="J13" s="15"/>
    </row>
    <row r="14" s="1" customFormat="1" ht="36" spans="1:10">
      <c r="A14" s="10">
        <v>10</v>
      </c>
      <c r="B14" s="13" t="s">
        <v>39</v>
      </c>
      <c r="C14" s="13" t="s">
        <v>23</v>
      </c>
      <c r="D14" s="13"/>
      <c r="E14" s="13" t="s">
        <v>40</v>
      </c>
      <c r="F14" s="11" t="s">
        <v>18</v>
      </c>
      <c r="G14" s="14">
        <v>4</v>
      </c>
      <c r="H14" s="14"/>
      <c r="I14" s="14"/>
      <c r="J14" s="15"/>
    </row>
    <row r="15" s="1" customFormat="1" ht="60" spans="1:10">
      <c r="A15" s="10">
        <v>11</v>
      </c>
      <c r="B15" s="13" t="s">
        <v>41</v>
      </c>
      <c r="C15" s="13" t="s">
        <v>26</v>
      </c>
      <c r="D15" s="13"/>
      <c r="E15" s="13" t="s">
        <v>42</v>
      </c>
      <c r="F15" s="11" t="s">
        <v>28</v>
      </c>
      <c r="G15" s="14">
        <v>706.9</v>
      </c>
      <c r="H15" s="14"/>
      <c r="I15" s="14"/>
      <c r="J15" s="15"/>
    </row>
    <row r="16" s="1" customFormat="1" ht="72" spans="1:10">
      <c r="A16" s="10">
        <v>12</v>
      </c>
      <c r="B16" s="13" t="s">
        <v>43</v>
      </c>
      <c r="C16" s="13" t="s">
        <v>44</v>
      </c>
      <c r="D16" s="13"/>
      <c r="E16" s="13" t="s">
        <v>45</v>
      </c>
      <c r="F16" s="11" t="s">
        <v>28</v>
      </c>
      <c r="G16" s="14">
        <v>706.9</v>
      </c>
      <c r="H16" s="14"/>
      <c r="I16" s="14"/>
      <c r="J16" s="15"/>
    </row>
    <row r="17" s="1" customFormat="1" ht="48" spans="1:10">
      <c r="A17" s="10">
        <v>13</v>
      </c>
      <c r="B17" s="13" t="s">
        <v>46</v>
      </c>
      <c r="C17" s="13" t="s">
        <v>47</v>
      </c>
      <c r="D17" s="13"/>
      <c r="E17" s="13" t="s">
        <v>48</v>
      </c>
      <c r="F17" s="11" t="s">
        <v>18</v>
      </c>
      <c r="G17" s="14">
        <v>11</v>
      </c>
      <c r="H17" s="14"/>
      <c r="I17" s="14"/>
      <c r="J17" s="15"/>
    </row>
    <row r="18" s="1" customFormat="1" ht="48" spans="1:10">
      <c r="A18" s="10">
        <v>14</v>
      </c>
      <c r="B18" s="13" t="s">
        <v>49</v>
      </c>
      <c r="C18" s="13" t="s">
        <v>50</v>
      </c>
      <c r="D18" s="13"/>
      <c r="E18" s="13" t="s">
        <v>51</v>
      </c>
      <c r="F18" s="11" t="s">
        <v>52</v>
      </c>
      <c r="G18" s="14">
        <v>1</v>
      </c>
      <c r="H18" s="14"/>
      <c r="I18" s="14"/>
      <c r="J18" s="15"/>
    </row>
    <row r="19" s="1" customFormat="1" ht="36" spans="1:10">
      <c r="A19" s="10">
        <v>15</v>
      </c>
      <c r="B19" s="13" t="s">
        <v>53</v>
      </c>
      <c r="C19" s="13" t="s">
        <v>54</v>
      </c>
      <c r="D19" s="13"/>
      <c r="E19" s="13" t="s">
        <v>55</v>
      </c>
      <c r="F19" s="11" t="s">
        <v>52</v>
      </c>
      <c r="G19" s="14">
        <v>36</v>
      </c>
      <c r="H19" s="14"/>
      <c r="I19" s="14"/>
      <c r="J19" s="15"/>
    </row>
    <row r="20" s="1" customFormat="1" ht="60" spans="1:10">
      <c r="A20" s="10">
        <v>16</v>
      </c>
      <c r="B20" s="13" t="s">
        <v>56</v>
      </c>
      <c r="C20" s="13" t="s">
        <v>57</v>
      </c>
      <c r="D20" s="13"/>
      <c r="E20" s="13" t="s">
        <v>58</v>
      </c>
      <c r="F20" s="11" t="s">
        <v>52</v>
      </c>
      <c r="G20" s="14">
        <v>2</v>
      </c>
      <c r="H20" s="14"/>
      <c r="I20" s="14"/>
      <c r="J20" s="15"/>
    </row>
    <row r="21" s="1" customFormat="1" ht="48" spans="1:10">
      <c r="A21" s="10">
        <v>17</v>
      </c>
      <c r="B21" s="13" t="s">
        <v>59</v>
      </c>
      <c r="C21" s="13" t="s">
        <v>60</v>
      </c>
      <c r="D21" s="13"/>
      <c r="E21" s="13" t="s">
        <v>61</v>
      </c>
      <c r="F21" s="11" t="s">
        <v>52</v>
      </c>
      <c r="G21" s="14">
        <v>1</v>
      </c>
      <c r="H21" s="14"/>
      <c r="I21" s="14"/>
      <c r="J21" s="15"/>
    </row>
    <row r="22" s="1" customFormat="1" ht="48" spans="1:10">
      <c r="A22" s="10">
        <v>18</v>
      </c>
      <c r="B22" s="13" t="s">
        <v>62</v>
      </c>
      <c r="C22" s="13" t="s">
        <v>63</v>
      </c>
      <c r="D22" s="13"/>
      <c r="E22" s="13" t="s">
        <v>64</v>
      </c>
      <c r="F22" s="11" t="s">
        <v>28</v>
      </c>
      <c r="G22" s="14">
        <v>1439.95</v>
      </c>
      <c r="H22" s="14"/>
      <c r="I22" s="14"/>
      <c r="J22" s="15"/>
    </row>
    <row r="23" s="1" customFormat="1" ht="48" spans="1:10">
      <c r="A23" s="10">
        <v>19</v>
      </c>
      <c r="B23" s="13" t="s">
        <v>65</v>
      </c>
      <c r="C23" s="13" t="s">
        <v>26</v>
      </c>
      <c r="D23" s="13"/>
      <c r="E23" s="13" t="s">
        <v>66</v>
      </c>
      <c r="F23" s="11" t="s">
        <v>28</v>
      </c>
      <c r="G23" s="14">
        <v>474.61</v>
      </c>
      <c r="H23" s="14"/>
      <c r="I23" s="14"/>
      <c r="J23" s="15"/>
    </row>
    <row r="24" s="1" customFormat="1" ht="36" spans="1:10">
      <c r="A24" s="10">
        <v>20</v>
      </c>
      <c r="B24" s="13" t="s">
        <v>67</v>
      </c>
      <c r="C24" s="13" t="s">
        <v>68</v>
      </c>
      <c r="D24" s="13"/>
      <c r="E24" s="13" t="s">
        <v>69</v>
      </c>
      <c r="F24" s="11" t="s">
        <v>70</v>
      </c>
      <c r="G24" s="14">
        <v>37</v>
      </c>
      <c r="H24" s="14"/>
      <c r="I24" s="14"/>
      <c r="J24" s="15"/>
    </row>
    <row r="25" s="1" customFormat="1" ht="18" customHeight="1" spans="1:10">
      <c r="A25" s="10">
        <v>21</v>
      </c>
      <c r="B25" s="13"/>
      <c r="C25" s="13" t="s">
        <v>71</v>
      </c>
      <c r="D25" s="13"/>
      <c r="E25" s="13"/>
      <c r="F25" s="11"/>
      <c r="G25" s="14"/>
      <c r="H25" s="14"/>
      <c r="I25" s="14"/>
      <c r="J25" s="15"/>
    </row>
    <row r="26" s="1" customFormat="1" ht="18" customHeight="1" spans="1:10">
      <c r="A26" s="10">
        <v>22</v>
      </c>
      <c r="B26" s="13"/>
      <c r="C26" s="13" t="s">
        <v>72</v>
      </c>
      <c r="D26" s="13"/>
      <c r="E26" s="13"/>
      <c r="F26" s="11"/>
      <c r="G26" s="14"/>
      <c r="H26" s="14"/>
      <c r="I26" s="14"/>
      <c r="J26" s="42"/>
    </row>
    <row r="27" s="1" customFormat="1" ht="18" customHeight="1" spans="1:10">
      <c r="A27" s="10">
        <v>23</v>
      </c>
      <c r="B27" s="13"/>
      <c r="C27" s="13" t="s">
        <v>73</v>
      </c>
      <c r="D27" s="13"/>
      <c r="E27" s="13"/>
      <c r="F27" s="11"/>
      <c r="G27" s="14"/>
      <c r="H27" s="14"/>
      <c r="I27" s="14"/>
      <c r="J27" s="42"/>
    </row>
    <row r="28" s="1" customFormat="1" ht="18" customHeight="1" spans="1:10">
      <c r="A28" s="10">
        <v>24</v>
      </c>
      <c r="B28" s="13"/>
      <c r="C28" s="13" t="s">
        <v>74</v>
      </c>
      <c r="D28" s="13"/>
      <c r="E28" s="13"/>
      <c r="F28" s="11"/>
      <c r="G28" s="14"/>
      <c r="H28" s="14"/>
      <c r="I28" s="14"/>
      <c r="J28" s="15"/>
    </row>
    <row r="29" s="1" customFormat="1" ht="18" customHeight="1" spans="1:10">
      <c r="A29" s="10">
        <v>25</v>
      </c>
      <c r="B29" s="13"/>
      <c r="C29" s="13" t="s">
        <v>75</v>
      </c>
      <c r="D29" s="13"/>
      <c r="E29" s="13"/>
      <c r="F29" s="11"/>
      <c r="G29" s="14"/>
      <c r="H29" s="14"/>
      <c r="I29" s="14"/>
      <c r="J29" s="42"/>
    </row>
  </sheetData>
  <mergeCells count="60">
    <mergeCell ref="A1:J1"/>
    <mergeCell ref="A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A3:A4"/>
    <mergeCell ref="B3:B4"/>
    <mergeCell ref="E3:E4"/>
    <mergeCell ref="F3:F4"/>
    <mergeCell ref="C3:D4"/>
    <mergeCell ref="G3:H4"/>
  </mergeCells>
  <pageMargins left="0.590277777777778" right="0.75" top="0.472222222222222" bottom="1" header="0.5" footer="0.5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E15"/>
  <sheetViews>
    <sheetView view="pageBreakPreview" zoomScaleNormal="100" workbookViewId="0">
      <selection activeCell="D14" sqref="D14"/>
    </sheetView>
  </sheetViews>
  <sheetFormatPr defaultColWidth="10.5904761904762" defaultRowHeight="12.75" outlineLevelCol="4"/>
  <cols>
    <col min="1" max="1" width="8" style="29"/>
    <col min="2" max="2" width="50.1428571428571" style="29" customWidth="1"/>
    <col min="3" max="4" width="23.2761904761905" style="29" customWidth="1"/>
    <col min="5" max="5" width="17.6666666666667" style="29" customWidth="1"/>
    <col min="6" max="6" width="16.1428571428571" style="29" customWidth="1"/>
    <col min="7" max="7" width="12" style="29"/>
    <col min="8" max="16384" width="8" style="29"/>
  </cols>
  <sheetData>
    <row r="1" s="29" customFormat="1" ht="33" customHeight="1" spans="1:5">
      <c r="A1" s="30" t="s">
        <v>76</v>
      </c>
      <c r="B1" s="30"/>
      <c r="C1" s="30"/>
      <c r="D1" s="30"/>
      <c r="E1" s="30"/>
    </row>
    <row r="2" s="29" customFormat="1" ht="21" customHeight="1" spans="1:5">
      <c r="A2" s="31" t="s">
        <v>77</v>
      </c>
      <c r="B2" s="31"/>
      <c r="C2" s="31"/>
      <c r="D2" s="31"/>
    </row>
    <row r="3" s="29" customFormat="1" ht="22" customHeight="1" spans="1:5">
      <c r="A3" s="32" t="s">
        <v>2</v>
      </c>
      <c r="B3" s="32" t="s">
        <v>4</v>
      </c>
      <c r="C3" s="32"/>
      <c r="D3" s="32" t="s">
        <v>78</v>
      </c>
      <c r="E3" s="32" t="s">
        <v>79</v>
      </c>
    </row>
    <row r="4" s="29" customFormat="1" ht="33" customHeight="1" spans="1:5">
      <c r="A4" s="33">
        <v>1</v>
      </c>
      <c r="B4" s="34" t="s">
        <v>80</v>
      </c>
      <c r="C4" s="35"/>
      <c r="D4" s="35" t="e">
        <f>#REF!</f>
        <v>#REF!</v>
      </c>
      <c r="E4" s="36"/>
    </row>
    <row r="5" s="29" customFormat="1" ht="33" customHeight="1" spans="1:5">
      <c r="A5" s="33"/>
      <c r="B5" s="37"/>
      <c r="C5" s="38"/>
      <c r="D5" s="35"/>
      <c r="E5" s="36"/>
    </row>
    <row r="6" s="29" customFormat="1" ht="33" customHeight="1" spans="1:5">
      <c r="A6" s="33"/>
      <c r="B6" s="37"/>
      <c r="C6" s="38"/>
      <c r="D6" s="35"/>
      <c r="E6" s="36"/>
    </row>
    <row r="7" s="29" customFormat="1" ht="33" customHeight="1" spans="1:5">
      <c r="A7" s="33"/>
      <c r="B7" s="37"/>
      <c r="C7" s="38"/>
      <c r="D7" s="35"/>
      <c r="E7" s="36"/>
    </row>
    <row r="8" s="29" customFormat="1" ht="33" customHeight="1" spans="1:5">
      <c r="A8" s="33"/>
      <c r="B8" s="37"/>
      <c r="C8" s="38"/>
      <c r="D8" s="35"/>
      <c r="E8" s="36"/>
    </row>
    <row r="9" s="29" customFormat="1" ht="33" customHeight="1" spans="1:5">
      <c r="A9" s="33"/>
      <c r="B9" s="37"/>
      <c r="C9" s="38"/>
      <c r="D9" s="35"/>
      <c r="E9" s="36"/>
    </row>
    <row r="10" s="29" customFormat="1" ht="33" customHeight="1" spans="1:5">
      <c r="A10" s="33"/>
      <c r="B10" s="37"/>
      <c r="C10" s="38"/>
      <c r="D10" s="35"/>
      <c r="E10" s="36"/>
    </row>
    <row r="11" s="29" customFormat="1" ht="33" customHeight="1" spans="1:5">
      <c r="A11" s="33"/>
      <c r="B11" s="37"/>
      <c r="C11" s="38"/>
      <c r="D11" s="35"/>
      <c r="E11" s="36"/>
    </row>
    <row r="12" s="29" customFormat="1" ht="33" customHeight="1" spans="1:5">
      <c r="A12" s="33"/>
      <c r="B12" s="37"/>
      <c r="C12" s="38"/>
      <c r="D12" s="35"/>
      <c r="E12" s="36"/>
    </row>
    <row r="13" s="29" customFormat="1" ht="33" customHeight="1" spans="1:5">
      <c r="A13" s="33"/>
      <c r="B13" s="33" t="s">
        <v>73</v>
      </c>
      <c r="C13" s="35"/>
      <c r="D13" s="35" t="e">
        <f>SUM(D4:D12)</f>
        <v>#REF!</v>
      </c>
      <c r="E13" s="36"/>
    </row>
    <row r="14" s="29" customFormat="1" ht="33" customHeight="1" spans="1:5">
      <c r="A14" s="33"/>
      <c r="B14" s="33" t="s">
        <v>74</v>
      </c>
      <c r="C14" s="35"/>
      <c r="D14" s="35" t="e">
        <f>D13*0.09</f>
        <v>#REF!</v>
      </c>
      <c r="E14" s="36"/>
    </row>
    <row r="15" s="29" customFormat="1" ht="33" customHeight="1" spans="1:5">
      <c r="A15" s="33"/>
      <c r="B15" s="39" t="s">
        <v>81</v>
      </c>
      <c r="C15" s="40"/>
      <c r="D15" s="35" t="e">
        <f>D14+D13</f>
        <v>#REF!</v>
      </c>
      <c r="E15" s="41"/>
    </row>
  </sheetData>
  <mergeCells count="3">
    <mergeCell ref="A1:E1"/>
    <mergeCell ref="A2:D2"/>
    <mergeCell ref="B15:C15"/>
  </mergeCells>
  <pageMargins left="0.75" right="0.75" top="1" bottom="1" header="0.5" footer="0.5"/>
  <pageSetup paperSize="9" scale="7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37"/>
  <sheetViews>
    <sheetView showGridLines="0" view="pageBreakPreview" zoomScaleNormal="100" workbookViewId="0">
      <selection activeCell="P33" sqref="P33"/>
    </sheetView>
  </sheetViews>
  <sheetFormatPr defaultColWidth="9" defaultRowHeight="12" outlineLevelCol="7"/>
  <cols>
    <col min="1" max="1" width="10.8285714285714" style="1" customWidth="1"/>
    <col min="2" max="2" width="36.3333333333333" style="1" customWidth="1"/>
    <col min="3" max="3" width="19" style="1" customWidth="1"/>
    <col min="4" max="4" width="2.82857142857143" style="1" customWidth="1"/>
    <col min="5" max="5" width="8.17142857142857" style="1" customWidth="1"/>
    <col min="6" max="6" width="5.5047619047619" style="1" customWidth="1"/>
    <col min="7" max="8" width="16.5047619047619" style="1" customWidth="1"/>
    <col min="9" max="16384" width="9" style="1"/>
  </cols>
  <sheetData>
    <row r="1" s="1" customFormat="1" ht="39.75" customHeight="1" spans="1:8">
      <c r="A1" s="3" t="s">
        <v>82</v>
      </c>
      <c r="B1" s="3"/>
      <c r="C1" s="3"/>
      <c r="D1" s="3"/>
      <c r="E1" s="3"/>
      <c r="F1" s="4"/>
      <c r="G1" s="4"/>
      <c r="H1" s="4"/>
    </row>
    <row r="2" s="1" customFormat="1" ht="28.5" customHeight="1" spans="1:8">
      <c r="A2" s="5" t="s">
        <v>83</v>
      </c>
      <c r="B2" s="5"/>
      <c r="C2" s="5"/>
      <c r="D2" s="5"/>
      <c r="E2" s="22"/>
      <c r="F2" s="6" t="s">
        <v>84</v>
      </c>
      <c r="G2" s="6"/>
      <c r="H2" s="6"/>
    </row>
    <row r="3" s="1" customFormat="1" ht="17.25" customHeight="1" spans="1:8">
      <c r="A3" s="7" t="s">
        <v>2</v>
      </c>
      <c r="B3" s="8" t="s">
        <v>85</v>
      </c>
      <c r="C3" s="8" t="s">
        <v>8</v>
      </c>
      <c r="D3" s="8" t="s">
        <v>86</v>
      </c>
      <c r="E3" s="8"/>
      <c r="F3" s="8"/>
      <c r="G3" s="8"/>
      <c r="H3" s="9"/>
    </row>
    <row r="4" s="1" customFormat="1" ht="28.5" customHeight="1" spans="1:8">
      <c r="A4" s="10"/>
      <c r="B4" s="11"/>
      <c r="C4" s="11"/>
      <c r="D4" s="11" t="s">
        <v>87</v>
      </c>
      <c r="E4" s="11"/>
      <c r="F4" s="11"/>
      <c r="G4" s="11" t="s">
        <v>88</v>
      </c>
      <c r="H4" s="12" t="s">
        <v>89</v>
      </c>
    </row>
    <row r="5" s="1" customFormat="1" ht="18.75" customHeight="1" spans="1:8">
      <c r="A5" s="10" t="s">
        <v>90</v>
      </c>
      <c r="B5" s="13" t="s">
        <v>91</v>
      </c>
      <c r="C5" s="14">
        <v>3039516.61</v>
      </c>
      <c r="D5" s="14"/>
      <c r="E5" s="14"/>
      <c r="F5" s="14"/>
      <c r="G5" s="14">
        <v>205192.85</v>
      </c>
      <c r="H5" s="15"/>
    </row>
    <row r="6" s="1" customFormat="1" ht="18.75" customHeight="1" spans="1:8">
      <c r="A6" s="10" t="s">
        <v>92</v>
      </c>
      <c r="B6" s="13" t="s">
        <v>93</v>
      </c>
      <c r="C6" s="14" t="e">
        <f>#REF!</f>
        <v>#REF!</v>
      </c>
      <c r="D6" s="14"/>
      <c r="E6" s="14"/>
      <c r="F6" s="14"/>
      <c r="G6" s="14">
        <v>174007.24</v>
      </c>
      <c r="H6" s="15"/>
    </row>
    <row r="7" s="1" customFormat="1" ht="18.75" customHeight="1" spans="1:8">
      <c r="A7" s="10" t="s">
        <v>94</v>
      </c>
      <c r="B7" s="13" t="s">
        <v>95</v>
      </c>
      <c r="C7" s="14" t="e">
        <f>#REF!</f>
        <v>#REF!</v>
      </c>
      <c r="D7" s="14"/>
      <c r="E7" s="14"/>
      <c r="F7" s="14"/>
      <c r="G7" s="14" t="e">
        <f>#REF!</f>
        <v>#REF!</v>
      </c>
      <c r="H7" s="15"/>
    </row>
    <row r="8" s="1" customFormat="1" ht="18.75" customHeight="1" spans="1:8">
      <c r="A8" s="10"/>
      <c r="B8" s="13"/>
      <c r="C8" s="14"/>
      <c r="D8" s="14"/>
      <c r="E8" s="14"/>
      <c r="F8" s="14"/>
      <c r="G8" s="14"/>
      <c r="H8" s="15"/>
    </row>
    <row r="9" s="1" customFormat="1" ht="18.75" customHeight="1" spans="1:8">
      <c r="A9" s="10"/>
      <c r="B9" s="13"/>
      <c r="C9" s="14"/>
      <c r="D9" s="14"/>
      <c r="E9" s="14"/>
      <c r="F9" s="14"/>
      <c r="G9" s="14"/>
      <c r="H9" s="15"/>
    </row>
    <row r="10" s="1" customFormat="1" ht="18.75" customHeight="1" spans="1:8">
      <c r="A10" s="10"/>
      <c r="B10" s="13"/>
      <c r="C10" s="14"/>
      <c r="D10" s="14"/>
      <c r="E10" s="14"/>
      <c r="F10" s="14"/>
      <c r="G10" s="14"/>
      <c r="H10" s="15"/>
    </row>
    <row r="11" s="1" customFormat="1" ht="18.75" customHeight="1" spans="1:8">
      <c r="A11" s="10"/>
      <c r="B11" s="13"/>
      <c r="C11" s="14"/>
      <c r="D11" s="14"/>
      <c r="E11" s="14"/>
      <c r="F11" s="14"/>
      <c r="G11" s="14"/>
      <c r="H11" s="15"/>
    </row>
    <row r="12" s="1" customFormat="1" ht="18.75" customHeight="1" spans="1:8">
      <c r="A12" s="10"/>
      <c r="B12" s="13"/>
      <c r="C12" s="14"/>
      <c r="D12" s="14"/>
      <c r="E12" s="14"/>
      <c r="F12" s="14"/>
      <c r="G12" s="14"/>
      <c r="H12" s="15"/>
    </row>
    <row r="13" s="1" customFormat="1" ht="18.75" customHeight="1" spans="1:8">
      <c r="A13" s="10"/>
      <c r="B13" s="13"/>
      <c r="C13" s="14"/>
      <c r="D13" s="14"/>
      <c r="E13" s="14"/>
      <c r="F13" s="14"/>
      <c r="G13" s="14"/>
      <c r="H13" s="15"/>
    </row>
    <row r="14" s="1" customFormat="1" ht="18.75" customHeight="1" spans="1:8">
      <c r="A14" s="10"/>
      <c r="B14" s="13"/>
      <c r="C14" s="14"/>
      <c r="D14" s="14"/>
      <c r="E14" s="14"/>
      <c r="F14" s="14"/>
      <c r="G14" s="14"/>
      <c r="H14" s="15"/>
    </row>
    <row r="15" s="1" customFormat="1" ht="18.75" customHeight="1" spans="1:8">
      <c r="A15" s="10"/>
      <c r="B15" s="13"/>
      <c r="C15" s="14"/>
      <c r="D15" s="14"/>
      <c r="E15" s="14"/>
      <c r="F15" s="14"/>
      <c r="G15" s="14"/>
      <c r="H15" s="15"/>
    </row>
    <row r="16" s="1" customFormat="1" ht="18.75" customHeight="1" spans="1:8">
      <c r="A16" s="10"/>
      <c r="B16" s="13"/>
      <c r="C16" s="14"/>
      <c r="D16" s="14"/>
      <c r="E16" s="14"/>
      <c r="F16" s="14"/>
      <c r="G16" s="14"/>
      <c r="H16" s="15"/>
    </row>
    <row r="17" s="1" customFormat="1" ht="18.75" customHeight="1" spans="1:8">
      <c r="A17" s="10"/>
      <c r="B17" s="13"/>
      <c r="C17" s="14"/>
      <c r="D17" s="14"/>
      <c r="E17" s="14"/>
      <c r="F17" s="14"/>
      <c r="G17" s="14"/>
      <c r="H17" s="15"/>
    </row>
    <row r="18" s="1" customFormat="1" ht="18.75" customHeight="1" spans="1:8">
      <c r="A18" s="10"/>
      <c r="B18" s="13"/>
      <c r="C18" s="14"/>
      <c r="D18" s="14"/>
      <c r="E18" s="14"/>
      <c r="F18" s="14"/>
      <c r="G18" s="14"/>
      <c r="H18" s="15"/>
    </row>
    <row r="19" s="1" customFormat="1" ht="18.75" customHeight="1" spans="1:8">
      <c r="A19" s="10"/>
      <c r="B19" s="13"/>
      <c r="C19" s="14"/>
      <c r="D19" s="14"/>
      <c r="E19" s="14"/>
      <c r="F19" s="14"/>
      <c r="G19" s="14"/>
      <c r="H19" s="15"/>
    </row>
    <row r="20" s="1" customFormat="1" ht="18.75" customHeight="1" spans="1:8">
      <c r="A20" s="10"/>
      <c r="B20" s="13"/>
      <c r="C20" s="14"/>
      <c r="D20" s="14"/>
      <c r="E20" s="14"/>
      <c r="F20" s="14"/>
      <c r="G20" s="14"/>
      <c r="H20" s="15"/>
    </row>
    <row r="21" s="1" customFormat="1" ht="18.75" customHeight="1" spans="1:8">
      <c r="A21" s="10"/>
      <c r="B21" s="13"/>
      <c r="C21" s="14"/>
      <c r="D21" s="14"/>
      <c r="E21" s="14"/>
      <c r="F21" s="14"/>
      <c r="G21" s="14"/>
      <c r="H21" s="15"/>
    </row>
    <row r="22" s="1" customFormat="1" ht="18.75" customHeight="1" spans="1:8">
      <c r="A22" s="10"/>
      <c r="B22" s="13"/>
      <c r="C22" s="14"/>
      <c r="D22" s="14"/>
      <c r="E22" s="14"/>
      <c r="F22" s="14"/>
      <c r="G22" s="14"/>
      <c r="H22" s="15"/>
    </row>
    <row r="23" s="1" customFormat="1" ht="18.75" customHeight="1" spans="1:8">
      <c r="A23" s="10"/>
      <c r="B23" s="13"/>
      <c r="C23" s="14"/>
      <c r="D23" s="14"/>
      <c r="E23" s="14"/>
      <c r="F23" s="14"/>
      <c r="G23" s="14"/>
      <c r="H23" s="15"/>
    </row>
    <row r="24" s="1" customFormat="1" ht="18.75" customHeight="1" spans="1:8">
      <c r="A24" s="10"/>
      <c r="B24" s="13"/>
      <c r="C24" s="14"/>
      <c r="D24" s="14"/>
      <c r="E24" s="14"/>
      <c r="F24" s="14"/>
      <c r="G24" s="14"/>
      <c r="H24" s="15"/>
    </row>
    <row r="25" s="1" customFormat="1" ht="18.75" customHeight="1" spans="1:8">
      <c r="A25" s="10"/>
      <c r="B25" s="13"/>
      <c r="C25" s="14"/>
      <c r="D25" s="14"/>
      <c r="E25" s="14"/>
      <c r="F25" s="14"/>
      <c r="G25" s="14"/>
      <c r="H25" s="15"/>
    </row>
    <row r="26" s="1" customFormat="1" ht="18.75" customHeight="1" spans="1:8">
      <c r="A26" s="10"/>
      <c r="B26" s="13"/>
      <c r="C26" s="14"/>
      <c r="D26" s="14"/>
      <c r="E26" s="14"/>
      <c r="F26" s="14"/>
      <c r="G26" s="14"/>
      <c r="H26" s="15"/>
    </row>
    <row r="27" s="1" customFormat="1" ht="18.75" customHeight="1" spans="1:8">
      <c r="A27" s="10"/>
      <c r="B27" s="13"/>
      <c r="C27" s="14"/>
      <c r="D27" s="14"/>
      <c r="E27" s="14"/>
      <c r="F27" s="14"/>
      <c r="G27" s="14"/>
      <c r="H27" s="15"/>
    </row>
    <row r="28" s="1" customFormat="1" ht="18.75" customHeight="1" spans="1:8">
      <c r="A28" s="10"/>
      <c r="B28" s="13"/>
      <c r="C28" s="14"/>
      <c r="D28" s="14"/>
      <c r="E28" s="14"/>
      <c r="F28" s="14"/>
      <c r="G28" s="14"/>
      <c r="H28" s="15"/>
    </row>
    <row r="29" s="1" customFormat="1" ht="18.75" customHeight="1" spans="1:8">
      <c r="A29" s="10"/>
      <c r="B29" s="13"/>
      <c r="C29" s="14"/>
      <c r="D29" s="14"/>
      <c r="E29" s="14"/>
      <c r="F29" s="14"/>
      <c r="G29" s="14"/>
      <c r="H29" s="15"/>
    </row>
    <row r="30" s="1" customFormat="1" ht="18.75" customHeight="1" spans="1:8">
      <c r="A30" s="10"/>
      <c r="B30" s="13"/>
      <c r="C30" s="14"/>
      <c r="D30" s="14"/>
      <c r="E30" s="14"/>
      <c r="F30" s="14"/>
      <c r="G30" s="14"/>
      <c r="H30" s="15"/>
    </row>
    <row r="31" s="1" customFormat="1" ht="18.75" customHeight="1" spans="1:8">
      <c r="A31" s="10"/>
      <c r="B31" s="13"/>
      <c r="C31" s="14"/>
      <c r="D31" s="14"/>
      <c r="E31" s="14"/>
      <c r="F31" s="14"/>
      <c r="G31" s="14"/>
      <c r="H31" s="15"/>
    </row>
    <row r="32" s="1" customFormat="1" ht="18.75" customHeight="1" spans="1:8">
      <c r="A32" s="10"/>
      <c r="B32" s="13"/>
      <c r="C32" s="14"/>
      <c r="D32" s="14"/>
      <c r="E32" s="14"/>
      <c r="F32" s="14"/>
      <c r="G32" s="14"/>
      <c r="H32" s="15"/>
    </row>
    <row r="33" s="1" customFormat="1" ht="18.75" customHeight="1" spans="1:8">
      <c r="A33" s="10"/>
      <c r="B33" s="13"/>
      <c r="C33" s="14"/>
      <c r="D33" s="14"/>
      <c r="E33" s="14"/>
      <c r="F33" s="14"/>
      <c r="G33" s="14"/>
      <c r="H33" s="15"/>
    </row>
    <row r="34" s="1" customFormat="1" ht="18.75" customHeight="1" spans="1:8">
      <c r="A34" s="10"/>
      <c r="B34" s="13"/>
      <c r="C34" s="14"/>
      <c r="D34" s="14"/>
      <c r="E34" s="14"/>
      <c r="F34" s="14"/>
      <c r="G34" s="14"/>
      <c r="H34" s="15"/>
    </row>
    <row r="35" s="1" customFormat="1" ht="18.75" customHeight="1" spans="1:8">
      <c r="A35" s="23" t="s">
        <v>81</v>
      </c>
      <c r="B35" s="24"/>
      <c r="C35" s="25">
        <v>5702578.69</v>
      </c>
      <c r="D35" s="25"/>
      <c r="E35" s="25"/>
      <c r="F35" s="25"/>
      <c r="G35" s="25">
        <v>383035.93</v>
      </c>
      <c r="H35" s="21"/>
    </row>
    <row r="36" s="1" customFormat="1" ht="14.25" customHeight="1" spans="1:8">
      <c r="A36" s="26" t="s">
        <v>96</v>
      </c>
      <c r="B36" s="26"/>
      <c r="C36" s="26"/>
      <c r="D36" s="26"/>
      <c r="E36" s="26"/>
      <c r="F36" s="26"/>
      <c r="G36" s="26"/>
      <c r="H36" s="26"/>
    </row>
    <row r="37" s="1" customFormat="1" ht="14.25" customHeight="1" spans="1:8">
      <c r="A37" s="26"/>
      <c r="B37" s="26"/>
      <c r="C37" s="26"/>
      <c r="D37" s="26"/>
      <c r="E37" s="27"/>
      <c r="F37" s="28" t="s">
        <v>97</v>
      </c>
      <c r="G37" s="28"/>
      <c r="H37" s="28"/>
    </row>
  </sheetData>
  <mergeCells count="43">
    <mergeCell ref="A1:H1"/>
    <mergeCell ref="A2:D2"/>
    <mergeCell ref="F2:H2"/>
    <mergeCell ref="D3:H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A35:B35"/>
    <mergeCell ref="D35:F35"/>
    <mergeCell ref="A36:H36"/>
    <mergeCell ref="A37:D37"/>
    <mergeCell ref="F37:H37"/>
    <mergeCell ref="A3:A4"/>
    <mergeCell ref="B3:B4"/>
    <mergeCell ref="C3:C4"/>
  </mergeCells>
  <printOptions horizontalCentered="1"/>
  <pageMargins left="0.116416666666667" right="0.116416666666667" top="0.59375" bottom="0" header="0.59375" footer="0"/>
  <pageSetup paperSize="9" scale="92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V101"/>
  <sheetViews>
    <sheetView zoomScale="90" zoomScaleNormal="90" topLeftCell="A82" workbookViewId="0">
      <selection activeCell="A82" sqref="$A1:$XFD1048576"/>
    </sheetView>
  </sheetViews>
  <sheetFormatPr defaultColWidth="9.14285714285714" defaultRowHeight="12"/>
  <cols>
    <col min="1" max="1" width="9.5047619047619" style="1" customWidth="1"/>
    <col min="2" max="2" width="19.6666666666667" style="1" customWidth="1"/>
    <col min="3" max="3" width="18.1619047619048" style="1" customWidth="1"/>
    <col min="4" max="4" width="4.33333333333333" style="1" customWidth="1"/>
    <col min="5" max="5" width="21.8380952380952" style="1" customWidth="1"/>
    <col min="6" max="6" width="7.16190476190476" style="1" customWidth="1"/>
    <col min="7" max="7" width="6.16190476190476" style="1" customWidth="1"/>
    <col min="8" max="8" width="4.5047619047619" style="1" customWidth="1"/>
    <col min="9" max="12" width="12.1714285714286" style="1" customWidth="1"/>
    <col min="13" max="13" width="10.5619047619048" style="1"/>
    <col min="14" max="16" width="9.14285714285714" style="1"/>
    <col min="17" max="17" width="9.56190476190476" style="2"/>
    <col min="18" max="18" width="12.8571428571429" style="2"/>
    <col min="19" max="19" width="9.14285714285714" style="2"/>
    <col min="20" max="20" width="10.5619047619048" style="2"/>
    <col min="21" max="21" width="9.14285714285714" style="1"/>
    <col min="22" max="22" width="14" style="1"/>
    <col min="23" max="16382" width="9.14285714285714" style="1"/>
  </cols>
  <sheetData>
    <row r="1" s="1" customFormat="1" ht="39.75" customHeight="1" spans="1:22">
      <c r="A1" s="3" t="s">
        <v>98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Q1" s="2"/>
      <c r="R1" s="2"/>
      <c r="S1" s="2"/>
      <c r="T1" s="2"/>
    </row>
    <row r="2" s="1" customFormat="1" ht="28.5" customHeight="1" spans="1:22">
      <c r="A2" s="5" t="s">
        <v>99</v>
      </c>
      <c r="B2" s="5"/>
      <c r="C2" s="5"/>
      <c r="D2" s="5"/>
      <c r="E2" s="5" t="s">
        <v>100</v>
      </c>
      <c r="F2" s="5"/>
      <c r="G2" s="5"/>
      <c r="H2" s="6" t="s">
        <v>101</v>
      </c>
      <c r="I2" s="6"/>
      <c r="J2" s="6"/>
      <c r="K2" s="6"/>
      <c r="L2" s="6"/>
      <c r="Q2" s="2"/>
      <c r="R2" s="2"/>
      <c r="S2" s="2"/>
      <c r="T2" s="2"/>
    </row>
    <row r="3" s="1" customFormat="1" ht="17.25" customHeight="1" spans="1:22">
      <c r="A3" s="7" t="s">
        <v>2</v>
      </c>
      <c r="B3" s="8" t="s">
        <v>3</v>
      </c>
      <c r="C3" s="8" t="s">
        <v>4</v>
      </c>
      <c r="D3" s="8" t="s">
        <v>5</v>
      </c>
      <c r="E3" s="8"/>
      <c r="F3" s="8" t="s">
        <v>6</v>
      </c>
      <c r="G3" s="8" t="s">
        <v>7</v>
      </c>
      <c r="H3" s="8"/>
      <c r="I3" s="8" t="s">
        <v>8</v>
      </c>
      <c r="J3" s="9"/>
      <c r="K3" s="8" t="s">
        <v>8</v>
      </c>
      <c r="L3" s="9"/>
      <c r="Q3" s="2"/>
      <c r="R3" s="2"/>
      <c r="S3" s="2"/>
      <c r="T3" s="2"/>
    </row>
    <row r="4" s="1" customFormat="1" ht="17.25" customHeight="1" spans="1:22">
      <c r="A4" s="10"/>
      <c r="B4" s="11"/>
      <c r="C4" s="11"/>
      <c r="D4" s="11"/>
      <c r="E4" s="11"/>
      <c r="F4" s="11"/>
      <c r="G4" s="11"/>
      <c r="H4" s="11"/>
      <c r="I4" s="11" t="s">
        <v>9</v>
      </c>
      <c r="J4" s="12" t="s">
        <v>10</v>
      </c>
      <c r="K4" s="11" t="s">
        <v>9</v>
      </c>
      <c r="L4" s="12" t="s">
        <v>10</v>
      </c>
      <c r="Q4" s="2"/>
      <c r="R4" s="2"/>
      <c r="S4" s="2"/>
      <c r="T4" s="2"/>
    </row>
    <row r="5" s="1" customFormat="1" ht="15.75" customHeight="1" spans="1:22">
      <c r="A5" s="10"/>
      <c r="B5" s="13"/>
      <c r="C5" s="13" t="s">
        <v>102</v>
      </c>
      <c r="D5" s="13"/>
      <c r="E5" s="13"/>
      <c r="F5" s="13"/>
      <c r="G5" s="14"/>
      <c r="H5" s="14"/>
      <c r="I5" s="14"/>
      <c r="J5" s="15"/>
      <c r="K5" s="14"/>
      <c r="L5" s="15">
        <v>692762.73</v>
      </c>
      <c r="Q5" s="2" t="s">
        <v>103</v>
      </c>
      <c r="R5" s="2"/>
      <c r="S5" s="2"/>
      <c r="T5" s="2"/>
    </row>
    <row r="6" s="1" customFormat="1" ht="105" customHeight="1" spans="1:22">
      <c r="A6" s="10">
        <v>1</v>
      </c>
      <c r="B6" s="13" t="s">
        <v>104</v>
      </c>
      <c r="C6" s="13" t="s">
        <v>105</v>
      </c>
      <c r="D6" s="13" t="s">
        <v>106</v>
      </c>
      <c r="E6" s="13"/>
      <c r="F6" s="11" t="s">
        <v>52</v>
      </c>
      <c r="G6" s="14">
        <v>1</v>
      </c>
      <c r="H6" s="14"/>
      <c r="I6" s="14">
        <f>M6</f>
        <v>31054.32</v>
      </c>
      <c r="J6" s="16">
        <f>ROUND(I6*G6,2)</f>
        <v>31054.32</v>
      </c>
      <c r="K6" s="14">
        <v>32688.76</v>
      </c>
      <c r="L6" s="16">
        <v>32688.76</v>
      </c>
      <c r="M6" s="1">
        <f>_wpsfn.ROUNDBANK(K6*(1-5%),2)</f>
        <v>31054.32</v>
      </c>
      <c r="Q6" s="2">
        <f t="shared" ref="Q6:Q69" si="0">K6-I6</f>
        <v>1634.44</v>
      </c>
      <c r="R6" s="2">
        <f t="shared" ref="R6:R69" si="1">Q6*G6</f>
        <v>1634.44</v>
      </c>
      <c r="S6" s="2"/>
      <c r="T6" s="2">
        <f>L6-J6</f>
        <v>1634.44</v>
      </c>
      <c r="V6" s="1">
        <f>R6-T6</f>
        <v>0</v>
      </c>
    </row>
    <row r="7" s="1" customFormat="1" ht="105" customHeight="1" spans="1:22">
      <c r="A7" s="10">
        <v>2</v>
      </c>
      <c r="B7" s="13" t="s">
        <v>107</v>
      </c>
      <c r="C7" s="13" t="s">
        <v>108</v>
      </c>
      <c r="D7" s="13" t="s">
        <v>109</v>
      </c>
      <c r="E7" s="13"/>
      <c r="F7" s="11" t="s">
        <v>52</v>
      </c>
      <c r="G7" s="14">
        <v>1</v>
      </c>
      <c r="H7" s="14"/>
      <c r="I7" s="14">
        <f t="shared" ref="I7:I17" si="2">M7</f>
        <v>11373.35</v>
      </c>
      <c r="J7" s="16">
        <f t="shared" ref="J7:J36" si="3">ROUND(I7*G7,2)</f>
        <v>11373.35</v>
      </c>
      <c r="K7" s="14">
        <v>11971.95</v>
      </c>
      <c r="L7" s="16">
        <v>11971.95</v>
      </c>
      <c r="M7" s="1">
        <f t="shared" ref="M7:M21" si="4">_wpsfn.ROUNDBANK(K7*(1-5%),2)</f>
        <v>11373.35</v>
      </c>
      <c r="Q7" s="2">
        <f t="shared" si="0"/>
        <v>598.6</v>
      </c>
      <c r="R7" s="2">
        <f t="shared" si="1"/>
        <v>598.6</v>
      </c>
      <c r="S7" s="2"/>
      <c r="T7" s="2">
        <f t="shared" ref="T7:T15" si="5">L7-J7</f>
        <v>598.6</v>
      </c>
      <c r="V7" s="1">
        <f t="shared" ref="V7:V15" si="6">R7-T7</f>
        <v>0</v>
      </c>
    </row>
    <row r="8" s="1" customFormat="1" ht="105" customHeight="1" spans="1:22">
      <c r="A8" s="10">
        <v>3</v>
      </c>
      <c r="B8" s="13" t="s">
        <v>110</v>
      </c>
      <c r="C8" s="13" t="s">
        <v>111</v>
      </c>
      <c r="D8" s="13" t="s">
        <v>112</v>
      </c>
      <c r="E8" s="13"/>
      <c r="F8" s="11" t="s">
        <v>52</v>
      </c>
      <c r="G8" s="14">
        <v>1</v>
      </c>
      <c r="H8" s="14"/>
      <c r="I8" s="14">
        <f t="shared" si="2"/>
        <v>32132.95</v>
      </c>
      <c r="J8" s="16">
        <f t="shared" si="3"/>
        <v>32132.95</v>
      </c>
      <c r="K8" s="14">
        <v>33824.16</v>
      </c>
      <c r="L8" s="16">
        <v>33824.16</v>
      </c>
      <c r="M8" s="1">
        <f t="shared" si="4"/>
        <v>32132.95</v>
      </c>
      <c r="Q8" s="2">
        <f t="shared" si="0"/>
        <v>1691.21</v>
      </c>
      <c r="R8" s="2">
        <f t="shared" si="1"/>
        <v>1691.21</v>
      </c>
      <c r="S8" s="2"/>
      <c r="T8" s="2">
        <f t="shared" si="5"/>
        <v>1691.21</v>
      </c>
      <c r="V8" s="1">
        <f t="shared" si="6"/>
        <v>0</v>
      </c>
    </row>
    <row r="9" s="1" customFormat="1" ht="105" customHeight="1" spans="1:22">
      <c r="A9" s="10">
        <v>4</v>
      </c>
      <c r="B9" s="13" t="s">
        <v>113</v>
      </c>
      <c r="C9" s="13" t="s">
        <v>114</v>
      </c>
      <c r="D9" s="13" t="s">
        <v>115</v>
      </c>
      <c r="E9" s="13"/>
      <c r="F9" s="11" t="s">
        <v>52</v>
      </c>
      <c r="G9" s="14">
        <v>1</v>
      </c>
      <c r="H9" s="14"/>
      <c r="I9" s="14">
        <f t="shared" si="2"/>
        <v>32132.95</v>
      </c>
      <c r="J9" s="16">
        <f t="shared" si="3"/>
        <v>32132.95</v>
      </c>
      <c r="K9" s="14">
        <v>33824.16</v>
      </c>
      <c r="L9" s="16">
        <v>33824.16</v>
      </c>
      <c r="M9" s="1">
        <f t="shared" si="4"/>
        <v>32132.95</v>
      </c>
      <c r="Q9" s="2">
        <f t="shared" si="0"/>
        <v>1691.21</v>
      </c>
      <c r="R9" s="2">
        <f t="shared" si="1"/>
        <v>1691.21</v>
      </c>
      <c r="S9" s="2"/>
      <c r="T9" s="2">
        <f t="shared" si="5"/>
        <v>1691.21</v>
      </c>
      <c r="V9" s="1">
        <f t="shared" si="6"/>
        <v>0</v>
      </c>
    </row>
    <row r="10" s="1" customFormat="1" ht="92.25" customHeight="1" spans="1:22">
      <c r="A10" s="10">
        <v>5</v>
      </c>
      <c r="B10" s="13" t="s">
        <v>116</v>
      </c>
      <c r="C10" s="13" t="s">
        <v>117</v>
      </c>
      <c r="D10" s="13" t="s">
        <v>118</v>
      </c>
      <c r="E10" s="13"/>
      <c r="F10" s="11" t="s">
        <v>52</v>
      </c>
      <c r="G10" s="14">
        <v>1</v>
      </c>
      <c r="H10" s="14"/>
      <c r="I10" s="14">
        <f t="shared" si="2"/>
        <v>21847.8</v>
      </c>
      <c r="J10" s="16">
        <f t="shared" si="3"/>
        <v>21847.8</v>
      </c>
      <c r="K10" s="14">
        <v>22997.68</v>
      </c>
      <c r="L10" s="16">
        <v>22997.68</v>
      </c>
      <c r="M10" s="1">
        <f t="shared" si="4"/>
        <v>21847.8</v>
      </c>
      <c r="Q10" s="2">
        <f t="shared" si="0"/>
        <v>1149.88</v>
      </c>
      <c r="R10" s="2">
        <f t="shared" si="1"/>
        <v>1149.88</v>
      </c>
      <c r="S10" s="2"/>
      <c r="T10" s="2">
        <f t="shared" si="5"/>
        <v>1149.88</v>
      </c>
      <c r="V10" s="1">
        <f t="shared" si="6"/>
        <v>0</v>
      </c>
    </row>
    <row r="11" s="1" customFormat="1" ht="92.25" customHeight="1" spans="1:22">
      <c r="A11" s="10">
        <v>6</v>
      </c>
      <c r="B11" s="13" t="s">
        <v>119</v>
      </c>
      <c r="C11" s="13" t="s">
        <v>120</v>
      </c>
      <c r="D11" s="13" t="s">
        <v>121</v>
      </c>
      <c r="E11" s="13"/>
      <c r="F11" s="11" t="s">
        <v>52</v>
      </c>
      <c r="G11" s="14">
        <v>1</v>
      </c>
      <c r="H11" s="14"/>
      <c r="I11" s="14">
        <f t="shared" si="2"/>
        <v>51532.35</v>
      </c>
      <c r="J11" s="16">
        <f t="shared" si="3"/>
        <v>51532.35</v>
      </c>
      <c r="K11" s="14">
        <v>54244.58</v>
      </c>
      <c r="L11" s="16">
        <v>54244.58</v>
      </c>
      <c r="M11" s="1">
        <f t="shared" si="4"/>
        <v>51532.35</v>
      </c>
      <c r="Q11" s="2">
        <f t="shared" si="0"/>
        <v>2712.23</v>
      </c>
      <c r="R11" s="2">
        <f t="shared" si="1"/>
        <v>2712.23</v>
      </c>
      <c r="S11" s="2"/>
      <c r="T11" s="2">
        <f t="shared" si="5"/>
        <v>2712.23</v>
      </c>
      <c r="V11" s="1">
        <f t="shared" si="6"/>
        <v>0</v>
      </c>
    </row>
    <row r="12" s="1" customFormat="1" ht="92.25" customHeight="1" spans="1:22">
      <c r="A12" s="10">
        <v>7</v>
      </c>
      <c r="B12" s="13" t="s">
        <v>122</v>
      </c>
      <c r="C12" s="13" t="s">
        <v>123</v>
      </c>
      <c r="D12" s="13" t="s">
        <v>124</v>
      </c>
      <c r="E12" s="13"/>
      <c r="F12" s="11" t="s">
        <v>52</v>
      </c>
      <c r="G12" s="14">
        <v>1</v>
      </c>
      <c r="H12" s="14"/>
      <c r="I12" s="14">
        <f t="shared" si="2"/>
        <v>38693.06</v>
      </c>
      <c r="J12" s="16">
        <f t="shared" si="3"/>
        <v>38693.06</v>
      </c>
      <c r="K12" s="14">
        <v>40729.54</v>
      </c>
      <c r="L12" s="16">
        <v>40729.54</v>
      </c>
      <c r="M12" s="1">
        <f t="shared" si="4"/>
        <v>38693.06</v>
      </c>
      <c r="Q12" s="2">
        <f t="shared" si="0"/>
        <v>2036.48</v>
      </c>
      <c r="R12" s="2">
        <f t="shared" si="1"/>
        <v>2036.48</v>
      </c>
      <c r="S12" s="2"/>
      <c r="T12" s="2">
        <f t="shared" si="5"/>
        <v>2036.48</v>
      </c>
      <c r="V12" s="1">
        <f t="shared" si="6"/>
        <v>0</v>
      </c>
    </row>
    <row r="13" s="1" customFormat="1" ht="92.25" customHeight="1" spans="1:22">
      <c r="A13" s="10">
        <v>8</v>
      </c>
      <c r="B13" s="13" t="s">
        <v>125</v>
      </c>
      <c r="C13" s="13" t="s">
        <v>126</v>
      </c>
      <c r="D13" s="13" t="s">
        <v>127</v>
      </c>
      <c r="E13" s="13"/>
      <c r="F13" s="11" t="s">
        <v>52</v>
      </c>
      <c r="G13" s="14">
        <v>1</v>
      </c>
      <c r="H13" s="14"/>
      <c r="I13" s="14">
        <f t="shared" si="2"/>
        <v>25962.22</v>
      </c>
      <c r="J13" s="16">
        <f t="shared" si="3"/>
        <v>25962.22</v>
      </c>
      <c r="K13" s="14">
        <v>27328.65</v>
      </c>
      <c r="L13" s="16">
        <v>27328.65</v>
      </c>
      <c r="M13" s="1">
        <f t="shared" si="4"/>
        <v>25962.22</v>
      </c>
      <c r="Q13" s="2">
        <f t="shared" si="0"/>
        <v>1366.43</v>
      </c>
      <c r="R13" s="2">
        <f t="shared" si="1"/>
        <v>1366.43</v>
      </c>
      <c r="S13" s="2"/>
      <c r="T13" s="2">
        <f t="shared" si="5"/>
        <v>1366.43</v>
      </c>
      <c r="V13" s="1">
        <f t="shared" si="6"/>
        <v>0</v>
      </c>
    </row>
    <row r="14" s="1" customFormat="1" ht="92.25" customHeight="1" spans="1:22">
      <c r="A14" s="10">
        <v>9</v>
      </c>
      <c r="B14" s="13" t="s">
        <v>128</v>
      </c>
      <c r="C14" s="13" t="s">
        <v>129</v>
      </c>
      <c r="D14" s="13" t="s">
        <v>130</v>
      </c>
      <c r="E14" s="13"/>
      <c r="F14" s="11" t="s">
        <v>52</v>
      </c>
      <c r="G14" s="14">
        <v>1</v>
      </c>
      <c r="H14" s="14"/>
      <c r="I14" s="14">
        <f t="shared" si="2"/>
        <v>25837.8</v>
      </c>
      <c r="J14" s="16">
        <f t="shared" si="3"/>
        <v>25837.8</v>
      </c>
      <c r="K14" s="14">
        <v>27197.68</v>
      </c>
      <c r="L14" s="16">
        <v>27197.68</v>
      </c>
      <c r="M14" s="1">
        <f t="shared" si="4"/>
        <v>25837.8</v>
      </c>
      <c r="Q14" s="2">
        <f t="shared" si="0"/>
        <v>1359.88</v>
      </c>
      <c r="R14" s="2">
        <f t="shared" si="1"/>
        <v>1359.88</v>
      </c>
      <c r="S14" s="2"/>
      <c r="T14" s="2">
        <f t="shared" si="5"/>
        <v>1359.88</v>
      </c>
      <c r="V14" s="1">
        <f t="shared" si="6"/>
        <v>0</v>
      </c>
    </row>
    <row r="15" s="1" customFormat="1" ht="92.25" customHeight="1" spans="1:22">
      <c r="A15" s="10">
        <v>10</v>
      </c>
      <c r="B15" s="13" t="s">
        <v>131</v>
      </c>
      <c r="C15" s="13" t="s">
        <v>132</v>
      </c>
      <c r="D15" s="13" t="s">
        <v>133</v>
      </c>
      <c r="E15" s="13"/>
      <c r="F15" s="11" t="s">
        <v>52</v>
      </c>
      <c r="G15" s="14">
        <v>1</v>
      </c>
      <c r="H15" s="14"/>
      <c r="I15" s="14">
        <f t="shared" si="2"/>
        <v>26965.18</v>
      </c>
      <c r="J15" s="16">
        <f t="shared" si="3"/>
        <v>26965.18</v>
      </c>
      <c r="K15" s="14">
        <v>28384.4</v>
      </c>
      <c r="L15" s="16">
        <v>28384.4</v>
      </c>
      <c r="M15" s="1">
        <f t="shared" si="4"/>
        <v>26965.18</v>
      </c>
      <c r="Q15" s="2">
        <f t="shared" si="0"/>
        <v>1419.22</v>
      </c>
      <c r="R15" s="2">
        <f t="shared" si="1"/>
        <v>1419.22</v>
      </c>
      <c r="S15" s="2"/>
      <c r="T15" s="2">
        <f t="shared" si="5"/>
        <v>1419.22</v>
      </c>
      <c r="V15" s="1">
        <f t="shared" si="6"/>
        <v>0</v>
      </c>
    </row>
    <row r="16" s="1" customFormat="1" ht="105" customHeight="1" spans="1:22">
      <c r="A16" s="10">
        <v>11</v>
      </c>
      <c r="B16" s="13" t="s">
        <v>134</v>
      </c>
      <c r="C16" s="13" t="s">
        <v>135</v>
      </c>
      <c r="D16" s="13" t="s">
        <v>136</v>
      </c>
      <c r="E16" s="13"/>
      <c r="F16" s="11" t="s">
        <v>52</v>
      </c>
      <c r="G16" s="14">
        <v>1</v>
      </c>
      <c r="H16" s="14"/>
      <c r="I16" s="14">
        <f t="shared" si="2"/>
        <v>43281.64</v>
      </c>
      <c r="J16" s="16">
        <f t="shared" si="3"/>
        <v>43281.64</v>
      </c>
      <c r="K16" s="14">
        <v>45559.62</v>
      </c>
      <c r="L16" s="16">
        <v>45559.62</v>
      </c>
      <c r="M16" s="1">
        <f t="shared" si="4"/>
        <v>43281.64</v>
      </c>
      <c r="Q16" s="2">
        <f t="shared" si="0"/>
        <v>2277.98</v>
      </c>
      <c r="R16" s="2">
        <f t="shared" si="1"/>
        <v>2277.98</v>
      </c>
      <c r="S16" s="2"/>
      <c r="T16" s="2">
        <f t="shared" ref="T16:T47" si="7">L16-J16</f>
        <v>2277.98</v>
      </c>
      <c r="V16" s="1">
        <f t="shared" ref="V16:V47" si="8">R16-T16</f>
        <v>0</v>
      </c>
    </row>
    <row r="17" s="1" customFormat="1" ht="105" customHeight="1" spans="1:22">
      <c r="A17" s="10">
        <v>12</v>
      </c>
      <c r="B17" s="13" t="s">
        <v>137</v>
      </c>
      <c r="C17" s="13" t="s">
        <v>138</v>
      </c>
      <c r="D17" s="13" t="s">
        <v>139</v>
      </c>
      <c r="E17" s="13"/>
      <c r="F17" s="11" t="s">
        <v>52</v>
      </c>
      <c r="G17" s="14">
        <v>1</v>
      </c>
      <c r="H17" s="14"/>
      <c r="I17" s="14">
        <f t="shared" si="2"/>
        <v>24987.84</v>
      </c>
      <c r="J17" s="16">
        <f t="shared" si="3"/>
        <v>24987.84</v>
      </c>
      <c r="K17" s="14">
        <v>26302.99</v>
      </c>
      <c r="L17" s="16">
        <v>26302.99</v>
      </c>
      <c r="M17" s="1">
        <f t="shared" si="4"/>
        <v>24987.84</v>
      </c>
      <c r="Q17" s="2">
        <f t="shared" si="0"/>
        <v>1315.15</v>
      </c>
      <c r="R17" s="2">
        <f t="shared" si="1"/>
        <v>1315.15</v>
      </c>
      <c r="S17" s="2"/>
      <c r="T17" s="2">
        <f t="shared" si="7"/>
        <v>1315.15</v>
      </c>
      <c r="V17" s="1">
        <f t="shared" si="8"/>
        <v>0</v>
      </c>
    </row>
    <row r="18" s="1" customFormat="1" ht="105" customHeight="1" spans="1:22">
      <c r="A18" s="10">
        <v>13</v>
      </c>
      <c r="B18" s="13" t="s">
        <v>140</v>
      </c>
      <c r="C18" s="13" t="s">
        <v>141</v>
      </c>
      <c r="D18" s="13" t="s">
        <v>142</v>
      </c>
      <c r="E18" s="13"/>
      <c r="F18" s="11" t="s">
        <v>52</v>
      </c>
      <c r="G18" s="14">
        <v>1</v>
      </c>
      <c r="H18" s="14"/>
      <c r="I18" s="14">
        <f t="shared" ref="I18:I31" si="9">M18</f>
        <v>26812.17</v>
      </c>
      <c r="J18" s="16">
        <f t="shared" si="3"/>
        <v>26812.17</v>
      </c>
      <c r="K18" s="14">
        <v>28223.34</v>
      </c>
      <c r="L18" s="16">
        <v>28223.34</v>
      </c>
      <c r="M18" s="1">
        <f t="shared" si="4"/>
        <v>26812.17</v>
      </c>
      <c r="Q18" s="2">
        <f t="shared" si="0"/>
        <v>1411.17</v>
      </c>
      <c r="R18" s="2">
        <f t="shared" si="1"/>
        <v>1411.17</v>
      </c>
      <c r="S18" s="2"/>
      <c r="T18" s="2">
        <f t="shared" si="7"/>
        <v>1411.17</v>
      </c>
      <c r="V18" s="1">
        <f t="shared" si="8"/>
        <v>0</v>
      </c>
    </row>
    <row r="19" s="1" customFormat="1" ht="92.25" customHeight="1" spans="1:22">
      <c r="A19" s="10">
        <v>14</v>
      </c>
      <c r="B19" s="13" t="s">
        <v>143</v>
      </c>
      <c r="C19" s="13" t="s">
        <v>144</v>
      </c>
      <c r="D19" s="13" t="s">
        <v>145</v>
      </c>
      <c r="E19" s="13"/>
      <c r="F19" s="11" t="s">
        <v>52</v>
      </c>
      <c r="G19" s="14">
        <v>1</v>
      </c>
      <c r="H19" s="14"/>
      <c r="I19" s="14">
        <f t="shared" si="9"/>
        <v>16072.42</v>
      </c>
      <c r="J19" s="16">
        <f t="shared" si="3"/>
        <v>16072.42</v>
      </c>
      <c r="K19" s="14">
        <v>16918.34</v>
      </c>
      <c r="L19" s="16">
        <v>16918.34</v>
      </c>
      <c r="M19" s="1">
        <f t="shared" si="4"/>
        <v>16072.42</v>
      </c>
      <c r="Q19" s="2">
        <f t="shared" si="0"/>
        <v>845.92</v>
      </c>
      <c r="R19" s="2">
        <f t="shared" si="1"/>
        <v>845.92</v>
      </c>
      <c r="S19" s="2"/>
      <c r="T19" s="2">
        <f t="shared" si="7"/>
        <v>845.92</v>
      </c>
      <c r="V19" s="1">
        <f t="shared" si="8"/>
        <v>0</v>
      </c>
    </row>
    <row r="20" s="1" customFormat="1" ht="92.25" customHeight="1" spans="1:22">
      <c r="A20" s="10">
        <v>15</v>
      </c>
      <c r="B20" s="13" t="s">
        <v>146</v>
      </c>
      <c r="C20" s="13" t="s">
        <v>147</v>
      </c>
      <c r="D20" s="13" t="s">
        <v>148</v>
      </c>
      <c r="E20" s="13"/>
      <c r="F20" s="11" t="s">
        <v>52</v>
      </c>
      <c r="G20" s="14">
        <v>1</v>
      </c>
      <c r="H20" s="14"/>
      <c r="I20" s="14">
        <f t="shared" si="9"/>
        <v>197658.18</v>
      </c>
      <c r="J20" s="16">
        <f t="shared" si="3"/>
        <v>197658.18</v>
      </c>
      <c r="K20" s="14">
        <v>208061.24</v>
      </c>
      <c r="L20" s="16">
        <v>208061.24</v>
      </c>
      <c r="M20" s="1">
        <f t="shared" si="4"/>
        <v>197658.18</v>
      </c>
      <c r="Q20" s="2">
        <f t="shared" si="0"/>
        <v>10403.06</v>
      </c>
      <c r="R20" s="2">
        <f t="shared" si="1"/>
        <v>10403.06</v>
      </c>
      <c r="S20" s="2"/>
      <c r="T20" s="2">
        <f t="shared" si="7"/>
        <v>10403.06</v>
      </c>
      <c r="V20" s="1">
        <f t="shared" si="8"/>
        <v>0</v>
      </c>
    </row>
    <row r="21" s="1" customFormat="1" ht="54" customHeight="1" spans="1:22">
      <c r="A21" s="10">
        <v>16</v>
      </c>
      <c r="B21" s="13" t="s">
        <v>149</v>
      </c>
      <c r="C21" s="13" t="s">
        <v>150</v>
      </c>
      <c r="D21" s="13" t="s">
        <v>151</v>
      </c>
      <c r="E21" s="13"/>
      <c r="F21" s="11" t="s">
        <v>152</v>
      </c>
      <c r="G21" s="14">
        <v>1</v>
      </c>
      <c r="H21" s="14"/>
      <c r="I21" s="14">
        <f t="shared" si="9"/>
        <v>7619.4</v>
      </c>
      <c r="J21" s="16">
        <f t="shared" si="3"/>
        <v>7619.4</v>
      </c>
      <c r="K21" s="14">
        <v>8020.42</v>
      </c>
      <c r="L21" s="16">
        <v>8020.42</v>
      </c>
      <c r="M21" s="1">
        <f t="shared" si="4"/>
        <v>7619.4</v>
      </c>
      <c r="Q21" s="2">
        <f t="shared" si="0"/>
        <v>401.02</v>
      </c>
      <c r="R21" s="2">
        <f t="shared" si="1"/>
        <v>401.02</v>
      </c>
      <c r="S21" s="2"/>
      <c r="T21" s="2">
        <f t="shared" si="7"/>
        <v>401.02</v>
      </c>
      <c r="V21" s="1">
        <f t="shared" si="8"/>
        <v>0</v>
      </c>
    </row>
    <row r="22" s="1" customFormat="1" ht="232.5" customHeight="1" spans="1:22">
      <c r="A22" s="10">
        <v>17</v>
      </c>
      <c r="B22" s="13" t="s">
        <v>153</v>
      </c>
      <c r="C22" s="13" t="s">
        <v>154</v>
      </c>
      <c r="D22" s="13" t="s">
        <v>155</v>
      </c>
      <c r="E22" s="13"/>
      <c r="F22" s="11" t="s">
        <v>156</v>
      </c>
      <c r="G22" s="14">
        <v>1</v>
      </c>
      <c r="H22" s="14"/>
      <c r="I22" s="14">
        <f t="shared" si="9"/>
        <v>14250</v>
      </c>
      <c r="J22" s="16">
        <f t="shared" si="3"/>
        <v>14250</v>
      </c>
      <c r="K22" s="14">
        <v>15000</v>
      </c>
      <c r="L22" s="16">
        <v>15000</v>
      </c>
      <c r="M22" s="1">
        <f t="shared" ref="M22:M42" si="10">_wpsfn.ROUNDBANK(K22*(1-5%),2)</f>
        <v>14250</v>
      </c>
      <c r="Q22" s="2">
        <f t="shared" si="0"/>
        <v>750</v>
      </c>
      <c r="R22" s="2">
        <f t="shared" si="1"/>
        <v>750</v>
      </c>
      <c r="S22" s="2"/>
      <c r="T22" s="2">
        <f t="shared" si="7"/>
        <v>750</v>
      </c>
      <c r="V22" s="1">
        <f t="shared" si="8"/>
        <v>0</v>
      </c>
    </row>
    <row r="23" s="1" customFormat="1" ht="66.75" customHeight="1" spans="1:22">
      <c r="A23" s="10">
        <v>18</v>
      </c>
      <c r="B23" s="13" t="s">
        <v>157</v>
      </c>
      <c r="C23" s="13" t="s">
        <v>158</v>
      </c>
      <c r="D23" s="13" t="s">
        <v>159</v>
      </c>
      <c r="E23" s="13"/>
      <c r="F23" s="11" t="s">
        <v>152</v>
      </c>
      <c r="G23" s="14">
        <v>24</v>
      </c>
      <c r="H23" s="14"/>
      <c r="I23" s="14">
        <f t="shared" si="9"/>
        <v>977.82</v>
      </c>
      <c r="J23" s="16">
        <f t="shared" si="3"/>
        <v>23467.68</v>
      </c>
      <c r="K23" s="14">
        <v>1029.28</v>
      </c>
      <c r="L23" s="16">
        <v>24702.72</v>
      </c>
      <c r="M23" s="1">
        <f t="shared" si="10"/>
        <v>977.82</v>
      </c>
      <c r="Q23" s="2">
        <f t="shared" si="0"/>
        <v>51.4599999999999</v>
      </c>
      <c r="R23" s="2">
        <f t="shared" si="1"/>
        <v>1235.04</v>
      </c>
      <c r="S23" s="2"/>
      <c r="T23" s="2">
        <f t="shared" si="7"/>
        <v>1235.04</v>
      </c>
      <c r="V23" s="1">
        <f t="shared" si="8"/>
        <v>-2.72848410531878e-12</v>
      </c>
    </row>
    <row r="24" s="1" customFormat="1" ht="66.75" customHeight="1" spans="1:22">
      <c r="A24" s="10">
        <v>19</v>
      </c>
      <c r="B24" s="13" t="s">
        <v>160</v>
      </c>
      <c r="C24" s="13" t="s">
        <v>158</v>
      </c>
      <c r="D24" s="13" t="s">
        <v>161</v>
      </c>
      <c r="E24" s="13"/>
      <c r="F24" s="11" t="s">
        <v>152</v>
      </c>
      <c r="G24" s="14">
        <v>2</v>
      </c>
      <c r="H24" s="14"/>
      <c r="I24" s="14">
        <f t="shared" si="9"/>
        <v>3221.69</v>
      </c>
      <c r="J24" s="16">
        <f t="shared" si="3"/>
        <v>6443.38</v>
      </c>
      <c r="K24" s="14">
        <v>3391.25</v>
      </c>
      <c r="L24" s="16">
        <v>6782.5</v>
      </c>
      <c r="M24" s="1">
        <f t="shared" si="10"/>
        <v>3221.69</v>
      </c>
      <c r="Q24" s="2">
        <f t="shared" si="0"/>
        <v>169.56</v>
      </c>
      <c r="R24" s="2">
        <f t="shared" si="1"/>
        <v>339.12</v>
      </c>
      <c r="S24" s="2"/>
      <c r="T24" s="2">
        <f t="shared" si="7"/>
        <v>339.12</v>
      </c>
      <c r="V24" s="1">
        <f t="shared" si="8"/>
        <v>0</v>
      </c>
    </row>
    <row r="25" s="1" customFormat="1" ht="15.75" customHeight="1" spans="1:22">
      <c r="A25" s="10"/>
      <c r="B25" s="13"/>
      <c r="C25" s="13" t="s">
        <v>162</v>
      </c>
      <c r="D25" s="13"/>
      <c r="E25" s="13"/>
      <c r="F25" s="13"/>
      <c r="G25" s="14"/>
      <c r="H25" s="14"/>
      <c r="I25" s="14">
        <f t="shared" si="9"/>
        <v>0</v>
      </c>
      <c r="J25" s="16">
        <f t="shared" si="3"/>
        <v>0</v>
      </c>
      <c r="K25" s="14"/>
      <c r="L25" s="15">
        <v>763352.1</v>
      </c>
      <c r="M25" s="1">
        <f t="shared" si="10"/>
        <v>0</v>
      </c>
      <c r="Q25" s="2">
        <f t="shared" si="0"/>
        <v>0</v>
      </c>
      <c r="R25" s="2">
        <f t="shared" si="1"/>
        <v>0</v>
      </c>
      <c r="S25" s="2"/>
      <c r="T25" s="2"/>
    </row>
    <row r="26" s="1" customFormat="1" ht="79.5" customHeight="1" spans="1:22">
      <c r="A26" s="10">
        <v>20</v>
      </c>
      <c r="B26" s="13" t="s">
        <v>163</v>
      </c>
      <c r="C26" s="13" t="s">
        <v>164</v>
      </c>
      <c r="D26" s="13" t="s">
        <v>165</v>
      </c>
      <c r="E26" s="13"/>
      <c r="F26" s="11" t="s">
        <v>28</v>
      </c>
      <c r="G26" s="14">
        <v>13.25</v>
      </c>
      <c r="H26" s="14"/>
      <c r="I26" s="14">
        <f t="shared" si="9"/>
        <v>5161.2</v>
      </c>
      <c r="J26" s="16">
        <f t="shared" si="3"/>
        <v>68385.9</v>
      </c>
      <c r="K26" s="14">
        <v>5432.84</v>
      </c>
      <c r="L26" s="16">
        <v>71985.13</v>
      </c>
      <c r="M26" s="1">
        <f t="shared" si="10"/>
        <v>5161.2</v>
      </c>
      <c r="Q26" s="2">
        <f t="shared" si="0"/>
        <v>271.64</v>
      </c>
      <c r="R26" s="2">
        <f t="shared" si="1"/>
        <v>3599.23</v>
      </c>
      <c r="S26" s="2"/>
      <c r="T26" s="2">
        <f t="shared" si="7"/>
        <v>3599.23000000001</v>
      </c>
      <c r="V26" s="1">
        <f t="shared" si="8"/>
        <v>-6.3664629124105e-12</v>
      </c>
    </row>
    <row r="27" s="1" customFormat="1" ht="79.5" customHeight="1" spans="1:22">
      <c r="A27" s="10">
        <v>21</v>
      </c>
      <c r="B27" s="13" t="s">
        <v>166</v>
      </c>
      <c r="C27" s="13" t="s">
        <v>164</v>
      </c>
      <c r="D27" s="13" t="s">
        <v>167</v>
      </c>
      <c r="E27" s="13"/>
      <c r="F27" s="11" t="s">
        <v>28</v>
      </c>
      <c r="G27" s="14">
        <v>14.36</v>
      </c>
      <c r="H27" s="14"/>
      <c r="I27" s="14">
        <f t="shared" si="9"/>
        <v>3873.81</v>
      </c>
      <c r="J27" s="16">
        <f t="shared" si="3"/>
        <v>55627.91</v>
      </c>
      <c r="K27" s="14">
        <v>4077.69</v>
      </c>
      <c r="L27" s="16">
        <v>58555.63</v>
      </c>
      <c r="M27" s="1">
        <f t="shared" si="10"/>
        <v>3873.81</v>
      </c>
      <c r="Q27" s="2">
        <f t="shared" si="0"/>
        <v>203.88</v>
      </c>
      <c r="R27" s="2">
        <f t="shared" si="1"/>
        <v>2927.7168</v>
      </c>
      <c r="S27" s="2"/>
      <c r="T27" s="2">
        <f t="shared" si="7"/>
        <v>2927.71999999999</v>
      </c>
      <c r="V27" s="1">
        <f t="shared" si="8"/>
        <v>-0.00319999999237552</v>
      </c>
    </row>
    <row r="28" s="1" customFormat="1" ht="28.5" customHeight="1" spans="1:22">
      <c r="A28" s="10">
        <v>22</v>
      </c>
      <c r="B28" s="13" t="s">
        <v>168</v>
      </c>
      <c r="C28" s="13" t="s">
        <v>169</v>
      </c>
      <c r="D28" s="13" t="s">
        <v>170</v>
      </c>
      <c r="E28" s="13"/>
      <c r="F28" s="11" t="s">
        <v>52</v>
      </c>
      <c r="G28" s="14">
        <v>2</v>
      </c>
      <c r="H28" s="14"/>
      <c r="I28" s="14">
        <f t="shared" si="9"/>
        <v>2047.34</v>
      </c>
      <c r="J28" s="16">
        <f t="shared" si="3"/>
        <v>4094.68</v>
      </c>
      <c r="K28" s="14">
        <v>2155.1</v>
      </c>
      <c r="L28" s="16">
        <v>4310.2</v>
      </c>
      <c r="M28" s="1">
        <f t="shared" si="10"/>
        <v>2047.34</v>
      </c>
      <c r="Q28" s="2">
        <f t="shared" si="0"/>
        <v>107.76</v>
      </c>
      <c r="R28" s="2">
        <f t="shared" si="1"/>
        <v>215.52</v>
      </c>
      <c r="S28" s="2"/>
      <c r="T28" s="2">
        <f t="shared" si="7"/>
        <v>215.52</v>
      </c>
      <c r="V28" s="1">
        <f t="shared" si="8"/>
        <v>0</v>
      </c>
    </row>
    <row r="29" s="1" customFormat="1" ht="28.5" customHeight="1" spans="1:22">
      <c r="A29" s="10">
        <v>23</v>
      </c>
      <c r="B29" s="13" t="s">
        <v>171</v>
      </c>
      <c r="C29" s="13" t="s">
        <v>169</v>
      </c>
      <c r="D29" s="13" t="s">
        <v>172</v>
      </c>
      <c r="E29" s="13"/>
      <c r="F29" s="11" t="s">
        <v>52</v>
      </c>
      <c r="G29" s="14">
        <v>4</v>
      </c>
      <c r="H29" s="14"/>
      <c r="I29" s="14">
        <f t="shared" si="9"/>
        <v>2315.15</v>
      </c>
      <c r="J29" s="16">
        <f t="shared" si="3"/>
        <v>9260.6</v>
      </c>
      <c r="K29" s="14">
        <v>2437</v>
      </c>
      <c r="L29" s="16">
        <v>9748</v>
      </c>
      <c r="M29" s="1">
        <f t="shared" si="10"/>
        <v>2315.15</v>
      </c>
      <c r="Q29" s="2">
        <f t="shared" si="0"/>
        <v>121.85</v>
      </c>
      <c r="R29" s="2">
        <f t="shared" si="1"/>
        <v>487.4</v>
      </c>
      <c r="S29" s="2"/>
      <c r="T29" s="2">
        <f t="shared" si="7"/>
        <v>487.4</v>
      </c>
      <c r="V29" s="1">
        <f t="shared" si="8"/>
        <v>0</v>
      </c>
    </row>
    <row r="30" s="1" customFormat="1" ht="28.5" customHeight="1" spans="1:22">
      <c r="A30" s="10">
        <v>24</v>
      </c>
      <c r="B30" s="13" t="s">
        <v>173</v>
      </c>
      <c r="C30" s="13" t="s">
        <v>174</v>
      </c>
      <c r="D30" s="13" t="s">
        <v>175</v>
      </c>
      <c r="E30" s="13"/>
      <c r="F30" s="11" t="s">
        <v>176</v>
      </c>
      <c r="G30" s="14">
        <v>3</v>
      </c>
      <c r="H30" s="14"/>
      <c r="I30" s="14">
        <f t="shared" si="9"/>
        <v>2365.03</v>
      </c>
      <c r="J30" s="16">
        <f t="shared" si="3"/>
        <v>7095.09</v>
      </c>
      <c r="K30" s="14">
        <v>2489.51</v>
      </c>
      <c r="L30" s="16">
        <v>7468.53</v>
      </c>
      <c r="M30" s="1">
        <f t="shared" si="10"/>
        <v>2365.03</v>
      </c>
      <c r="Q30" s="2">
        <f t="shared" si="0"/>
        <v>124.48</v>
      </c>
      <c r="R30" s="2">
        <f t="shared" si="1"/>
        <v>373.44</v>
      </c>
      <c r="S30" s="2"/>
      <c r="T30" s="2">
        <f t="shared" si="7"/>
        <v>373.44</v>
      </c>
      <c r="V30" s="1">
        <f t="shared" si="8"/>
        <v>4.54747350886464e-13</v>
      </c>
    </row>
    <row r="31" s="1" customFormat="1" ht="130.5" customHeight="1" spans="1:22">
      <c r="A31" s="10">
        <v>25</v>
      </c>
      <c r="B31" s="13" t="s">
        <v>177</v>
      </c>
      <c r="C31" s="13" t="s">
        <v>178</v>
      </c>
      <c r="D31" s="13" t="s">
        <v>179</v>
      </c>
      <c r="E31" s="13"/>
      <c r="F31" s="11" t="s">
        <v>28</v>
      </c>
      <c r="G31" s="14">
        <v>35.56</v>
      </c>
      <c r="H31" s="14"/>
      <c r="I31" s="14">
        <f t="shared" si="9"/>
        <v>422.54</v>
      </c>
      <c r="J31" s="16">
        <f t="shared" si="3"/>
        <v>15025.52</v>
      </c>
      <c r="K31" s="14">
        <v>444.78</v>
      </c>
      <c r="L31" s="16">
        <v>15816.38</v>
      </c>
      <c r="M31" s="1">
        <f t="shared" si="10"/>
        <v>422.54</v>
      </c>
      <c r="Q31" s="2">
        <f t="shared" si="0"/>
        <v>22.24</v>
      </c>
      <c r="R31" s="2">
        <f t="shared" si="1"/>
        <v>790.854399999998</v>
      </c>
      <c r="S31" s="2"/>
      <c r="T31" s="2">
        <f t="shared" si="7"/>
        <v>790.859999999999</v>
      </c>
      <c r="V31" s="1">
        <f t="shared" si="8"/>
        <v>-0.00560000000041327</v>
      </c>
    </row>
    <row r="32" s="1" customFormat="1" ht="130.5" customHeight="1" spans="1:22">
      <c r="A32" s="10">
        <v>26</v>
      </c>
      <c r="B32" s="13" t="s">
        <v>180</v>
      </c>
      <c r="C32" s="13" t="s">
        <v>178</v>
      </c>
      <c r="D32" s="13" t="s">
        <v>181</v>
      </c>
      <c r="E32" s="13"/>
      <c r="F32" s="11" t="s">
        <v>28</v>
      </c>
      <c r="G32" s="14">
        <v>17.54</v>
      </c>
      <c r="H32" s="14"/>
      <c r="I32" s="14">
        <f t="shared" ref="I32:I40" si="11">M32</f>
        <v>275.33</v>
      </c>
      <c r="J32" s="16">
        <f t="shared" si="3"/>
        <v>4829.29</v>
      </c>
      <c r="K32" s="14">
        <v>289.82</v>
      </c>
      <c r="L32" s="16">
        <v>5083.44</v>
      </c>
      <c r="M32" s="1">
        <f t="shared" si="10"/>
        <v>275.33</v>
      </c>
      <c r="Q32" s="2">
        <f t="shared" si="0"/>
        <v>14.49</v>
      </c>
      <c r="R32" s="2">
        <f t="shared" si="1"/>
        <v>254.1546</v>
      </c>
      <c r="S32" s="2"/>
      <c r="T32" s="2">
        <f t="shared" si="7"/>
        <v>254.15</v>
      </c>
      <c r="V32" s="1">
        <f t="shared" si="8"/>
        <v>0.00460000000052219</v>
      </c>
    </row>
    <row r="33" s="1" customFormat="1" ht="130.5" customHeight="1" spans="1:22">
      <c r="A33" s="10">
        <v>27</v>
      </c>
      <c r="B33" s="13" t="s">
        <v>182</v>
      </c>
      <c r="C33" s="13" t="s">
        <v>178</v>
      </c>
      <c r="D33" s="13" t="s">
        <v>183</v>
      </c>
      <c r="E33" s="13"/>
      <c r="F33" s="11" t="s">
        <v>28</v>
      </c>
      <c r="G33" s="14">
        <v>99.12</v>
      </c>
      <c r="H33" s="14"/>
      <c r="I33" s="14">
        <f t="shared" si="11"/>
        <v>144.55</v>
      </c>
      <c r="J33" s="16">
        <f t="shared" si="3"/>
        <v>14327.8</v>
      </c>
      <c r="K33" s="14">
        <v>152.16</v>
      </c>
      <c r="L33" s="16">
        <v>15082.1</v>
      </c>
      <c r="M33" s="1">
        <f t="shared" si="10"/>
        <v>144.55</v>
      </c>
      <c r="Q33" s="2">
        <f t="shared" si="0"/>
        <v>7.60999999999999</v>
      </c>
      <c r="R33" s="2">
        <f t="shared" si="1"/>
        <v>754.303199999999</v>
      </c>
      <c r="S33" s="2"/>
      <c r="T33" s="2">
        <f t="shared" si="7"/>
        <v>754.300000000001</v>
      </c>
      <c r="V33" s="1">
        <f t="shared" si="8"/>
        <v>0.00319999999749143</v>
      </c>
    </row>
    <row r="34" s="1" customFormat="1" ht="143.25" customHeight="1" spans="1:22">
      <c r="A34" s="10">
        <v>28</v>
      </c>
      <c r="B34" s="13" t="s">
        <v>184</v>
      </c>
      <c r="C34" s="13" t="s">
        <v>178</v>
      </c>
      <c r="D34" s="13" t="s">
        <v>185</v>
      </c>
      <c r="E34" s="13"/>
      <c r="F34" s="11" t="s">
        <v>28</v>
      </c>
      <c r="G34" s="14">
        <v>154.89</v>
      </c>
      <c r="H34" s="14"/>
      <c r="I34" s="14">
        <f t="shared" si="11"/>
        <v>144.55</v>
      </c>
      <c r="J34" s="16">
        <f t="shared" si="3"/>
        <v>22389.35</v>
      </c>
      <c r="K34" s="14">
        <v>152.16</v>
      </c>
      <c r="L34" s="16">
        <v>23568.06</v>
      </c>
      <c r="M34" s="1">
        <f t="shared" si="10"/>
        <v>144.55</v>
      </c>
      <c r="Q34" s="2">
        <f t="shared" si="0"/>
        <v>7.60999999999999</v>
      </c>
      <c r="R34" s="2">
        <f t="shared" si="1"/>
        <v>1178.7129</v>
      </c>
      <c r="S34" s="2"/>
      <c r="T34" s="2">
        <f t="shared" si="7"/>
        <v>1178.71</v>
      </c>
      <c r="V34" s="1">
        <f t="shared" si="8"/>
        <v>0.00289999999495194</v>
      </c>
    </row>
    <row r="35" s="1" customFormat="1" ht="143.25" customHeight="1" spans="1:22">
      <c r="A35" s="10">
        <v>29</v>
      </c>
      <c r="B35" s="13" t="s">
        <v>186</v>
      </c>
      <c r="C35" s="13" t="s">
        <v>178</v>
      </c>
      <c r="D35" s="13" t="s">
        <v>187</v>
      </c>
      <c r="E35" s="13"/>
      <c r="F35" s="11" t="s">
        <v>28</v>
      </c>
      <c r="G35" s="14">
        <v>198.52</v>
      </c>
      <c r="H35" s="14"/>
      <c r="I35" s="14">
        <f t="shared" si="11"/>
        <v>603.24</v>
      </c>
      <c r="J35" s="16">
        <f t="shared" si="3"/>
        <v>119755.2</v>
      </c>
      <c r="K35" s="14">
        <v>634.99</v>
      </c>
      <c r="L35" s="16">
        <v>126058.21</v>
      </c>
      <c r="M35" s="1">
        <f t="shared" si="10"/>
        <v>603.24</v>
      </c>
      <c r="Q35" s="2">
        <f t="shared" si="0"/>
        <v>31.75</v>
      </c>
      <c r="R35" s="2">
        <f t="shared" si="1"/>
        <v>6303.01</v>
      </c>
      <c r="S35" s="2"/>
      <c r="T35" s="2">
        <f t="shared" si="7"/>
        <v>6303.01000000001</v>
      </c>
      <c r="V35" s="1">
        <f t="shared" si="8"/>
        <v>-9.09494701772928e-12</v>
      </c>
    </row>
    <row r="36" s="1" customFormat="1" ht="143.25" customHeight="1" spans="1:22">
      <c r="A36" s="10">
        <v>30</v>
      </c>
      <c r="B36" s="13" t="s">
        <v>188</v>
      </c>
      <c r="C36" s="13" t="s">
        <v>178</v>
      </c>
      <c r="D36" s="13" t="s">
        <v>189</v>
      </c>
      <c r="E36" s="13"/>
      <c r="F36" s="11" t="s">
        <v>28</v>
      </c>
      <c r="G36" s="14">
        <v>198.52</v>
      </c>
      <c r="H36" s="14"/>
      <c r="I36" s="14">
        <f t="shared" si="11"/>
        <v>655.33</v>
      </c>
      <c r="J36" s="16">
        <f t="shared" si="3"/>
        <v>130096.11</v>
      </c>
      <c r="K36" s="14">
        <v>689.82</v>
      </c>
      <c r="L36" s="16">
        <v>136943.07</v>
      </c>
      <c r="M36" s="1">
        <f t="shared" si="10"/>
        <v>655.33</v>
      </c>
      <c r="Q36" s="2">
        <f t="shared" si="0"/>
        <v>34.49</v>
      </c>
      <c r="R36" s="2">
        <f t="shared" si="1"/>
        <v>6846.9548</v>
      </c>
      <c r="S36" s="2"/>
      <c r="T36" s="2">
        <f t="shared" si="7"/>
        <v>6846.96000000001</v>
      </c>
      <c r="V36" s="1">
        <f t="shared" si="8"/>
        <v>-0.00520000000415166</v>
      </c>
    </row>
    <row r="37" s="1" customFormat="1" ht="105" customHeight="1" spans="1:22">
      <c r="A37" s="10">
        <v>31</v>
      </c>
      <c r="B37" s="13" t="s">
        <v>190</v>
      </c>
      <c r="C37" s="13" t="s">
        <v>178</v>
      </c>
      <c r="D37" s="13" t="s">
        <v>191</v>
      </c>
      <c r="E37" s="13"/>
      <c r="F37" s="11" t="s">
        <v>28</v>
      </c>
      <c r="G37" s="14">
        <v>40.95</v>
      </c>
      <c r="H37" s="14"/>
      <c r="I37" s="14">
        <f t="shared" si="11"/>
        <v>15.58</v>
      </c>
      <c r="J37" s="16">
        <f t="shared" ref="J37:J42" si="12">ROUND(I37*G37,2)</f>
        <v>638</v>
      </c>
      <c r="K37" s="14">
        <v>16.4</v>
      </c>
      <c r="L37" s="16">
        <v>671.58</v>
      </c>
      <c r="M37" s="1">
        <f t="shared" si="10"/>
        <v>15.58</v>
      </c>
      <c r="Q37" s="2">
        <f t="shared" si="0"/>
        <v>0.819999999999999</v>
      </c>
      <c r="R37" s="2">
        <f t="shared" si="1"/>
        <v>33.5789999999999</v>
      </c>
      <c r="S37" s="2"/>
      <c r="T37" s="2">
        <f t="shared" si="7"/>
        <v>33.58</v>
      </c>
      <c r="V37" s="1">
        <f t="shared" si="8"/>
        <v>-0.00100000000009715</v>
      </c>
    </row>
    <row r="38" s="1" customFormat="1" ht="117.75" customHeight="1" spans="1:22">
      <c r="A38" s="10">
        <v>32</v>
      </c>
      <c r="B38" s="13" t="s">
        <v>192</v>
      </c>
      <c r="C38" s="13" t="s">
        <v>193</v>
      </c>
      <c r="D38" s="13" t="s">
        <v>194</v>
      </c>
      <c r="E38" s="13"/>
      <c r="F38" s="11" t="s">
        <v>28</v>
      </c>
      <c r="G38" s="14">
        <v>568.38</v>
      </c>
      <c r="H38" s="14"/>
      <c r="I38" s="14">
        <f t="shared" si="11"/>
        <v>79.53</v>
      </c>
      <c r="J38" s="16">
        <f t="shared" si="12"/>
        <v>45203.26</v>
      </c>
      <c r="K38" s="14">
        <v>83.72</v>
      </c>
      <c r="L38" s="16">
        <v>47584.77</v>
      </c>
      <c r="M38" s="1">
        <f t="shared" si="10"/>
        <v>79.53</v>
      </c>
      <c r="Q38" s="2">
        <f t="shared" si="0"/>
        <v>4.19</v>
      </c>
      <c r="R38" s="2">
        <f t="shared" si="1"/>
        <v>2381.5122</v>
      </c>
      <c r="S38" s="2"/>
      <c r="T38" s="2">
        <f t="shared" si="7"/>
        <v>2381.50999999999</v>
      </c>
      <c r="V38" s="1">
        <f t="shared" si="8"/>
        <v>0.00220000000399523</v>
      </c>
    </row>
    <row r="39" s="1" customFormat="1" ht="117.75" customHeight="1" spans="1:22">
      <c r="A39" s="10">
        <v>33</v>
      </c>
      <c r="B39" s="13" t="s">
        <v>195</v>
      </c>
      <c r="C39" s="13" t="s">
        <v>193</v>
      </c>
      <c r="D39" s="13" t="s">
        <v>196</v>
      </c>
      <c r="E39" s="13"/>
      <c r="F39" s="11" t="s">
        <v>28</v>
      </c>
      <c r="G39" s="14">
        <v>318.37</v>
      </c>
      <c r="H39" s="14"/>
      <c r="I39" s="14">
        <f t="shared" si="11"/>
        <v>102.35</v>
      </c>
      <c r="J39" s="16">
        <f t="shared" si="12"/>
        <v>32585.17</v>
      </c>
      <c r="K39" s="14">
        <v>107.74</v>
      </c>
      <c r="L39" s="16">
        <v>34301.18</v>
      </c>
      <c r="M39" s="1">
        <f t="shared" si="10"/>
        <v>102.35</v>
      </c>
      <c r="Q39" s="2">
        <f t="shared" si="0"/>
        <v>5.39</v>
      </c>
      <c r="R39" s="2">
        <f t="shared" si="1"/>
        <v>1716.0143</v>
      </c>
      <c r="S39" s="2"/>
      <c r="T39" s="2">
        <f t="shared" si="7"/>
        <v>1716.01</v>
      </c>
      <c r="V39" s="1">
        <f t="shared" si="8"/>
        <v>0.00429999999823849</v>
      </c>
    </row>
    <row r="40" s="1" customFormat="1" ht="143.25" customHeight="1" spans="1:22">
      <c r="A40" s="10">
        <v>34</v>
      </c>
      <c r="B40" s="13" t="s">
        <v>197</v>
      </c>
      <c r="C40" s="13" t="s">
        <v>193</v>
      </c>
      <c r="D40" s="13" t="s">
        <v>198</v>
      </c>
      <c r="E40" s="13"/>
      <c r="F40" s="11" t="s">
        <v>28</v>
      </c>
      <c r="G40" s="14">
        <v>298.74</v>
      </c>
      <c r="H40" s="14"/>
      <c r="I40" s="14">
        <f t="shared" si="11"/>
        <v>133.77</v>
      </c>
      <c r="J40" s="16">
        <f t="shared" si="12"/>
        <v>39962.45</v>
      </c>
      <c r="K40" s="14">
        <v>140.81</v>
      </c>
      <c r="L40" s="16">
        <v>42065.58</v>
      </c>
      <c r="M40" s="1">
        <f t="shared" si="10"/>
        <v>133.77</v>
      </c>
      <c r="Q40" s="2">
        <f t="shared" si="0"/>
        <v>7.03999999999999</v>
      </c>
      <c r="R40" s="2">
        <f t="shared" si="1"/>
        <v>2103.1296</v>
      </c>
      <c r="S40" s="2"/>
      <c r="T40" s="2">
        <f t="shared" si="7"/>
        <v>2103.13</v>
      </c>
      <c r="V40" s="1">
        <f t="shared" si="8"/>
        <v>-0.000400000007175549</v>
      </c>
    </row>
    <row r="41" s="1" customFormat="1" ht="143.25" customHeight="1" spans="1:22">
      <c r="A41" s="10">
        <v>35</v>
      </c>
      <c r="B41" s="13" t="s">
        <v>199</v>
      </c>
      <c r="C41" s="13" t="s">
        <v>193</v>
      </c>
      <c r="D41" s="13" t="s">
        <v>200</v>
      </c>
      <c r="E41" s="13"/>
      <c r="F41" s="11" t="s">
        <v>28</v>
      </c>
      <c r="G41" s="14">
        <v>582.45</v>
      </c>
      <c r="H41" s="14"/>
      <c r="I41" s="14">
        <f t="shared" ref="I41:I53" si="13">M41</f>
        <v>128.01</v>
      </c>
      <c r="J41" s="16">
        <f t="shared" si="12"/>
        <v>74559.42</v>
      </c>
      <c r="K41" s="14">
        <v>134.75</v>
      </c>
      <c r="L41" s="16">
        <v>78485.14</v>
      </c>
      <c r="M41" s="1">
        <f t="shared" si="10"/>
        <v>128.01</v>
      </c>
      <c r="Q41" s="2">
        <f t="shared" si="0"/>
        <v>6.74000000000001</v>
      </c>
      <c r="R41" s="2">
        <f t="shared" si="1"/>
        <v>3925.71300000001</v>
      </c>
      <c r="S41" s="2"/>
      <c r="T41" s="2">
        <f t="shared" si="7"/>
        <v>3925.72</v>
      </c>
      <c r="V41" s="1">
        <f t="shared" si="8"/>
        <v>-0.00699999999551437</v>
      </c>
    </row>
    <row r="42" s="1" customFormat="1" ht="143.25" customHeight="1" spans="1:22">
      <c r="A42" s="10">
        <v>36</v>
      </c>
      <c r="B42" s="13" t="s">
        <v>201</v>
      </c>
      <c r="C42" s="13" t="s">
        <v>193</v>
      </c>
      <c r="D42" s="13" t="s">
        <v>202</v>
      </c>
      <c r="E42" s="13"/>
      <c r="F42" s="11" t="s">
        <v>28</v>
      </c>
      <c r="G42" s="14">
        <v>132.12</v>
      </c>
      <c r="H42" s="14"/>
      <c r="I42" s="14">
        <f t="shared" si="13"/>
        <v>356.1</v>
      </c>
      <c r="J42" s="16">
        <f t="shared" si="12"/>
        <v>47047.93</v>
      </c>
      <c r="K42" s="14">
        <v>374.84</v>
      </c>
      <c r="L42" s="16">
        <v>49523.86</v>
      </c>
      <c r="M42" s="1">
        <f t="shared" si="10"/>
        <v>356.1</v>
      </c>
      <c r="Q42" s="2">
        <f t="shared" si="0"/>
        <v>18.74</v>
      </c>
      <c r="R42" s="2">
        <f t="shared" si="1"/>
        <v>2475.92879999999</v>
      </c>
      <c r="S42" s="2"/>
      <c r="T42" s="2">
        <f t="shared" si="7"/>
        <v>2475.93</v>
      </c>
      <c r="V42" s="1">
        <f t="shared" si="8"/>
        <v>-0.00120000000651999</v>
      </c>
    </row>
    <row r="43" s="1" customFormat="1" ht="143.25" customHeight="1" spans="1:22">
      <c r="A43" s="10">
        <v>37</v>
      </c>
      <c r="B43" s="13" t="s">
        <v>203</v>
      </c>
      <c r="C43" s="13" t="s">
        <v>193</v>
      </c>
      <c r="D43" s="13" t="s">
        <v>204</v>
      </c>
      <c r="E43" s="13"/>
      <c r="F43" s="11" t="s">
        <v>28</v>
      </c>
      <c r="G43" s="14">
        <v>132.12</v>
      </c>
      <c r="H43" s="14"/>
      <c r="I43" s="14">
        <f t="shared" si="13"/>
        <v>164.98</v>
      </c>
      <c r="J43" s="16">
        <f t="shared" ref="J43:J50" si="14">ROUND(I43*G43,2)</f>
        <v>21797.16</v>
      </c>
      <c r="K43" s="14">
        <v>173.66</v>
      </c>
      <c r="L43" s="16">
        <v>22943.96</v>
      </c>
      <c r="M43" s="1">
        <f t="shared" ref="M43:M90" si="15">_wpsfn.ROUNDBANK(K43*(1-5%),2)</f>
        <v>164.98</v>
      </c>
      <c r="Q43" s="2">
        <f t="shared" si="0"/>
        <v>8.68000000000001</v>
      </c>
      <c r="R43" s="2">
        <f t="shared" si="1"/>
        <v>1146.8016</v>
      </c>
      <c r="S43" s="2"/>
      <c r="T43" s="2">
        <f t="shared" si="7"/>
        <v>1146.8</v>
      </c>
      <c r="V43" s="1">
        <f t="shared" si="8"/>
        <v>0.00160000000164473</v>
      </c>
    </row>
    <row r="44" s="1" customFormat="1" ht="79.5" customHeight="1" spans="1:22">
      <c r="A44" s="10">
        <v>38</v>
      </c>
      <c r="B44" s="13" t="s">
        <v>205</v>
      </c>
      <c r="C44" s="13" t="s">
        <v>206</v>
      </c>
      <c r="D44" s="13" t="s">
        <v>207</v>
      </c>
      <c r="E44" s="13"/>
      <c r="F44" s="11" t="s">
        <v>18</v>
      </c>
      <c r="G44" s="14">
        <v>8</v>
      </c>
      <c r="H44" s="14"/>
      <c r="I44" s="14">
        <f t="shared" si="13"/>
        <v>235.58</v>
      </c>
      <c r="J44" s="16">
        <f t="shared" si="14"/>
        <v>1884.64</v>
      </c>
      <c r="K44" s="14">
        <v>247.98</v>
      </c>
      <c r="L44" s="16">
        <v>1983.84</v>
      </c>
      <c r="M44" s="1">
        <f t="shared" si="15"/>
        <v>235.58</v>
      </c>
      <c r="Q44" s="2">
        <f t="shared" si="0"/>
        <v>12.4</v>
      </c>
      <c r="R44" s="2">
        <f t="shared" si="1"/>
        <v>99.1999999999998</v>
      </c>
      <c r="S44" s="2"/>
      <c r="T44" s="2">
        <f t="shared" si="7"/>
        <v>99.1999999999998</v>
      </c>
      <c r="V44" s="1">
        <f t="shared" si="8"/>
        <v>0</v>
      </c>
    </row>
    <row r="45" s="1" customFormat="1" ht="79.5" customHeight="1" spans="1:22">
      <c r="A45" s="10">
        <v>39</v>
      </c>
      <c r="B45" s="13" t="s">
        <v>208</v>
      </c>
      <c r="C45" s="13" t="s">
        <v>206</v>
      </c>
      <c r="D45" s="13" t="s">
        <v>209</v>
      </c>
      <c r="E45" s="13"/>
      <c r="F45" s="11" t="s">
        <v>18</v>
      </c>
      <c r="G45" s="14">
        <v>8</v>
      </c>
      <c r="H45" s="14"/>
      <c r="I45" s="14">
        <f t="shared" si="13"/>
        <v>235.58</v>
      </c>
      <c r="J45" s="16">
        <f t="shared" si="14"/>
        <v>1884.64</v>
      </c>
      <c r="K45" s="14">
        <v>247.98</v>
      </c>
      <c r="L45" s="16">
        <v>1983.84</v>
      </c>
      <c r="M45" s="1">
        <f t="shared" si="15"/>
        <v>235.58</v>
      </c>
      <c r="Q45" s="2">
        <f t="shared" si="0"/>
        <v>12.4</v>
      </c>
      <c r="R45" s="2">
        <f t="shared" si="1"/>
        <v>99.1999999999998</v>
      </c>
      <c r="S45" s="2"/>
      <c r="T45" s="2">
        <f t="shared" si="7"/>
        <v>99.1999999999998</v>
      </c>
      <c r="V45" s="1">
        <f t="shared" si="8"/>
        <v>0</v>
      </c>
    </row>
    <row r="46" s="1" customFormat="1" ht="54" customHeight="1" spans="1:22">
      <c r="A46" s="10">
        <v>40</v>
      </c>
      <c r="B46" s="13" t="s">
        <v>210</v>
      </c>
      <c r="C46" s="13" t="s">
        <v>206</v>
      </c>
      <c r="D46" s="13" t="s">
        <v>211</v>
      </c>
      <c r="E46" s="13"/>
      <c r="F46" s="11" t="s">
        <v>18</v>
      </c>
      <c r="G46" s="14">
        <v>8</v>
      </c>
      <c r="H46" s="14"/>
      <c r="I46" s="14">
        <f t="shared" si="13"/>
        <v>235.58</v>
      </c>
      <c r="J46" s="16">
        <f t="shared" si="14"/>
        <v>1884.64</v>
      </c>
      <c r="K46" s="14">
        <v>247.98</v>
      </c>
      <c r="L46" s="16">
        <v>1983.84</v>
      </c>
      <c r="M46" s="1">
        <f t="shared" si="15"/>
        <v>235.58</v>
      </c>
      <c r="Q46" s="2">
        <f t="shared" si="0"/>
        <v>12.4</v>
      </c>
      <c r="R46" s="2">
        <f t="shared" si="1"/>
        <v>99.1999999999998</v>
      </c>
      <c r="S46" s="2"/>
      <c r="T46" s="2">
        <f t="shared" si="7"/>
        <v>99.1999999999998</v>
      </c>
      <c r="V46" s="1">
        <f t="shared" si="8"/>
        <v>0</v>
      </c>
    </row>
    <row r="47" s="1" customFormat="1" ht="54" customHeight="1" spans="1:22">
      <c r="A47" s="10">
        <v>41</v>
      </c>
      <c r="B47" s="13" t="s">
        <v>212</v>
      </c>
      <c r="C47" s="13" t="s">
        <v>206</v>
      </c>
      <c r="D47" s="13" t="s">
        <v>213</v>
      </c>
      <c r="E47" s="13"/>
      <c r="F47" s="11" t="s">
        <v>18</v>
      </c>
      <c r="G47" s="14">
        <v>8</v>
      </c>
      <c r="H47" s="14"/>
      <c r="I47" s="14">
        <f t="shared" si="13"/>
        <v>197.44</v>
      </c>
      <c r="J47" s="16">
        <f t="shared" si="14"/>
        <v>1579.52</v>
      </c>
      <c r="K47" s="14">
        <v>207.83</v>
      </c>
      <c r="L47" s="16">
        <v>1662.64</v>
      </c>
      <c r="M47" s="1">
        <f t="shared" si="15"/>
        <v>197.44</v>
      </c>
      <c r="Q47" s="2">
        <f t="shared" si="0"/>
        <v>10.39</v>
      </c>
      <c r="R47" s="2">
        <f t="shared" si="1"/>
        <v>83.1200000000001</v>
      </c>
      <c r="S47" s="2"/>
      <c r="T47" s="2">
        <f t="shared" si="7"/>
        <v>83.1200000000001</v>
      </c>
      <c r="V47" s="1">
        <f t="shared" si="8"/>
        <v>0</v>
      </c>
    </row>
    <row r="48" s="1" customFormat="1" ht="79.5" customHeight="1" spans="1:22">
      <c r="A48" s="10">
        <v>42</v>
      </c>
      <c r="B48" s="13" t="s">
        <v>214</v>
      </c>
      <c r="C48" s="13" t="s">
        <v>206</v>
      </c>
      <c r="D48" s="13" t="s">
        <v>215</v>
      </c>
      <c r="E48" s="13"/>
      <c r="F48" s="11" t="s">
        <v>18</v>
      </c>
      <c r="G48" s="14">
        <v>4</v>
      </c>
      <c r="H48" s="14"/>
      <c r="I48" s="14">
        <f t="shared" si="13"/>
        <v>341.27</v>
      </c>
      <c r="J48" s="16">
        <f t="shared" si="14"/>
        <v>1365.08</v>
      </c>
      <c r="K48" s="14">
        <v>359.23</v>
      </c>
      <c r="L48" s="16">
        <v>1436.92</v>
      </c>
      <c r="M48" s="1">
        <f t="shared" si="15"/>
        <v>341.27</v>
      </c>
      <c r="Q48" s="2">
        <f t="shared" si="0"/>
        <v>17.96</v>
      </c>
      <c r="R48" s="2">
        <f t="shared" si="1"/>
        <v>71.8400000000001</v>
      </c>
      <c r="S48" s="2"/>
      <c r="T48" s="2">
        <f t="shared" ref="T48:T80" si="16">L48-J48</f>
        <v>71.8400000000001</v>
      </c>
      <c r="V48" s="1">
        <f t="shared" ref="V48:V80" si="17">R48-T48</f>
        <v>0</v>
      </c>
    </row>
    <row r="49" s="1" customFormat="1" ht="79.5" customHeight="1" spans="1:22">
      <c r="A49" s="10">
        <v>43</v>
      </c>
      <c r="B49" s="13" t="s">
        <v>216</v>
      </c>
      <c r="C49" s="13" t="s">
        <v>206</v>
      </c>
      <c r="D49" s="13" t="s">
        <v>217</v>
      </c>
      <c r="E49" s="13"/>
      <c r="F49" s="11" t="s">
        <v>18</v>
      </c>
      <c r="G49" s="14">
        <v>4</v>
      </c>
      <c r="H49" s="14"/>
      <c r="I49" s="14">
        <f t="shared" si="13"/>
        <v>235.58</v>
      </c>
      <c r="J49" s="16">
        <f t="shared" si="14"/>
        <v>942.32</v>
      </c>
      <c r="K49" s="14">
        <v>247.98</v>
      </c>
      <c r="L49" s="16">
        <v>991.92</v>
      </c>
      <c r="M49" s="1">
        <f t="shared" si="15"/>
        <v>235.58</v>
      </c>
      <c r="Q49" s="2">
        <f t="shared" si="0"/>
        <v>12.4</v>
      </c>
      <c r="R49" s="2">
        <f t="shared" si="1"/>
        <v>49.5999999999999</v>
      </c>
      <c r="S49" s="2"/>
      <c r="T49" s="2">
        <f t="shared" si="16"/>
        <v>49.5999999999999</v>
      </c>
      <c r="V49" s="1">
        <f t="shared" si="17"/>
        <v>0</v>
      </c>
    </row>
    <row r="50" s="1" customFormat="1" ht="66.75" customHeight="1" spans="1:22">
      <c r="A50" s="10">
        <v>44</v>
      </c>
      <c r="B50" s="13" t="s">
        <v>218</v>
      </c>
      <c r="C50" s="13" t="s">
        <v>206</v>
      </c>
      <c r="D50" s="13" t="s">
        <v>219</v>
      </c>
      <c r="E50" s="13"/>
      <c r="F50" s="11" t="s">
        <v>18</v>
      </c>
      <c r="G50" s="14">
        <v>4</v>
      </c>
      <c r="H50" s="14"/>
      <c r="I50" s="14">
        <f t="shared" si="13"/>
        <v>161.14</v>
      </c>
      <c r="J50" s="16">
        <f t="shared" si="14"/>
        <v>644.56</v>
      </c>
      <c r="K50" s="14">
        <v>169.62</v>
      </c>
      <c r="L50" s="16">
        <v>678.48</v>
      </c>
      <c r="M50" s="1">
        <f t="shared" si="15"/>
        <v>161.14</v>
      </c>
      <c r="Q50" s="2">
        <f t="shared" si="0"/>
        <v>8.48000000000002</v>
      </c>
      <c r="R50" s="2">
        <f t="shared" si="1"/>
        <v>33.9200000000001</v>
      </c>
      <c r="S50" s="2"/>
      <c r="T50" s="2">
        <f t="shared" si="16"/>
        <v>33.9200000000001</v>
      </c>
      <c r="V50" s="1">
        <f t="shared" si="17"/>
        <v>0</v>
      </c>
    </row>
    <row r="51" s="1" customFormat="1" ht="66.75" customHeight="1" spans="1:22">
      <c r="A51" s="10">
        <v>45</v>
      </c>
      <c r="B51" s="13" t="s">
        <v>220</v>
      </c>
      <c r="C51" s="13" t="s">
        <v>206</v>
      </c>
      <c r="D51" s="13" t="s">
        <v>221</v>
      </c>
      <c r="E51" s="13"/>
      <c r="F51" s="11" t="s">
        <v>18</v>
      </c>
      <c r="G51" s="14">
        <v>4</v>
      </c>
      <c r="H51" s="14"/>
      <c r="I51" s="14">
        <f t="shared" si="13"/>
        <v>263.38</v>
      </c>
      <c r="J51" s="16">
        <f t="shared" ref="J51:J65" si="18">ROUND(I51*G51,2)</f>
        <v>1053.52</v>
      </c>
      <c r="K51" s="14">
        <v>277.24</v>
      </c>
      <c r="L51" s="16">
        <v>1108.96</v>
      </c>
      <c r="M51" s="1">
        <f t="shared" si="15"/>
        <v>263.38</v>
      </c>
      <c r="Q51" s="2">
        <f t="shared" si="0"/>
        <v>13.86</v>
      </c>
      <c r="R51" s="2">
        <f t="shared" si="1"/>
        <v>55.4400000000001</v>
      </c>
      <c r="S51" s="2"/>
      <c r="T51" s="2">
        <f t="shared" si="16"/>
        <v>55.4400000000001</v>
      </c>
      <c r="V51" s="1">
        <f t="shared" si="17"/>
        <v>0</v>
      </c>
    </row>
    <row r="52" s="1" customFormat="1" ht="66.75" customHeight="1" spans="1:22">
      <c r="A52" s="10">
        <v>46</v>
      </c>
      <c r="B52" s="13" t="s">
        <v>222</v>
      </c>
      <c r="C52" s="13" t="s">
        <v>206</v>
      </c>
      <c r="D52" s="13" t="s">
        <v>223</v>
      </c>
      <c r="E52" s="13"/>
      <c r="F52" s="11" t="s">
        <v>18</v>
      </c>
      <c r="G52" s="14">
        <v>4</v>
      </c>
      <c r="H52" s="14"/>
      <c r="I52" s="14">
        <f t="shared" si="13"/>
        <v>315.12</v>
      </c>
      <c r="J52" s="16">
        <f t="shared" si="18"/>
        <v>1260.48</v>
      </c>
      <c r="K52" s="14">
        <v>331.71</v>
      </c>
      <c r="L52" s="16">
        <v>1326.84</v>
      </c>
      <c r="M52" s="1">
        <f t="shared" si="15"/>
        <v>315.12</v>
      </c>
      <c r="Q52" s="2">
        <f t="shared" si="0"/>
        <v>16.59</v>
      </c>
      <c r="R52" s="2">
        <f t="shared" si="1"/>
        <v>66.3599999999999</v>
      </c>
      <c r="S52" s="2"/>
      <c r="T52" s="2">
        <f t="shared" si="16"/>
        <v>66.3599999999999</v>
      </c>
      <c r="V52" s="1">
        <f t="shared" si="17"/>
        <v>0</v>
      </c>
    </row>
    <row r="53" s="1" customFormat="1" ht="15.75" customHeight="1" spans="1:22">
      <c r="A53" s="10"/>
      <c r="B53" s="13"/>
      <c r="C53" s="13" t="s">
        <v>224</v>
      </c>
      <c r="D53" s="13"/>
      <c r="E53" s="13"/>
      <c r="F53" s="13"/>
      <c r="G53" s="14"/>
      <c r="H53" s="14"/>
      <c r="I53" s="14">
        <f t="shared" si="13"/>
        <v>0</v>
      </c>
      <c r="J53" s="16">
        <f t="shared" si="18"/>
        <v>0</v>
      </c>
      <c r="K53" s="14"/>
      <c r="L53" s="15">
        <v>32435.71</v>
      </c>
      <c r="M53" s="1">
        <f t="shared" si="15"/>
        <v>0</v>
      </c>
      <c r="Q53" s="2">
        <f t="shared" si="0"/>
        <v>0</v>
      </c>
      <c r="R53" s="2">
        <f t="shared" si="1"/>
        <v>0</v>
      </c>
      <c r="S53" s="2"/>
      <c r="T53" s="2"/>
    </row>
    <row r="54" s="1" customFormat="1" ht="130.5" customHeight="1" spans="1:22">
      <c r="A54" s="10">
        <v>47</v>
      </c>
      <c r="B54" s="13" t="s">
        <v>225</v>
      </c>
      <c r="C54" s="13" t="s">
        <v>226</v>
      </c>
      <c r="D54" s="13" t="s">
        <v>227</v>
      </c>
      <c r="E54" s="13"/>
      <c r="F54" s="11" t="s">
        <v>52</v>
      </c>
      <c r="G54" s="14">
        <v>1</v>
      </c>
      <c r="H54" s="14"/>
      <c r="I54" s="14">
        <f t="shared" ref="I54:I60" si="19">M54</f>
        <v>2486.79</v>
      </c>
      <c r="J54" s="16">
        <f t="shared" si="18"/>
        <v>2486.79</v>
      </c>
      <c r="K54" s="14">
        <v>2617.67</v>
      </c>
      <c r="L54" s="16">
        <v>2617.67</v>
      </c>
      <c r="M54" s="1">
        <f t="shared" si="15"/>
        <v>2486.79</v>
      </c>
      <c r="Q54" s="2">
        <f t="shared" si="0"/>
        <v>130.88</v>
      </c>
      <c r="R54" s="2">
        <f t="shared" si="1"/>
        <v>130.88</v>
      </c>
      <c r="S54" s="2"/>
      <c r="T54" s="2">
        <f t="shared" si="16"/>
        <v>130.88</v>
      </c>
      <c r="V54" s="1">
        <f t="shared" si="17"/>
        <v>0</v>
      </c>
    </row>
    <row r="55" s="1" customFormat="1" ht="130.5" customHeight="1" spans="1:22">
      <c r="A55" s="10">
        <v>48</v>
      </c>
      <c r="B55" s="13" t="s">
        <v>228</v>
      </c>
      <c r="C55" s="13" t="s">
        <v>226</v>
      </c>
      <c r="D55" s="13" t="s">
        <v>229</v>
      </c>
      <c r="E55" s="13"/>
      <c r="F55" s="11" t="s">
        <v>52</v>
      </c>
      <c r="G55" s="14">
        <v>1</v>
      </c>
      <c r="H55" s="14"/>
      <c r="I55" s="14">
        <f t="shared" si="19"/>
        <v>3327.5</v>
      </c>
      <c r="J55" s="16">
        <f t="shared" si="18"/>
        <v>3327.5</v>
      </c>
      <c r="K55" s="14">
        <v>3502.63</v>
      </c>
      <c r="L55" s="16">
        <v>3502.63</v>
      </c>
      <c r="M55" s="1">
        <f t="shared" si="15"/>
        <v>3327.5</v>
      </c>
      <c r="Q55" s="2">
        <f t="shared" si="0"/>
        <v>175.13</v>
      </c>
      <c r="R55" s="2">
        <f t="shared" si="1"/>
        <v>175.13</v>
      </c>
      <c r="S55" s="2"/>
      <c r="T55" s="2">
        <f t="shared" si="16"/>
        <v>175.13</v>
      </c>
      <c r="V55" s="1">
        <f t="shared" si="17"/>
        <v>0</v>
      </c>
    </row>
    <row r="56" s="1" customFormat="1" ht="130.5" customHeight="1" spans="1:22">
      <c r="A56" s="10">
        <v>49</v>
      </c>
      <c r="B56" s="13" t="s">
        <v>230</v>
      </c>
      <c r="C56" s="13" t="s">
        <v>226</v>
      </c>
      <c r="D56" s="13" t="s">
        <v>231</v>
      </c>
      <c r="E56" s="13"/>
      <c r="F56" s="11" t="s">
        <v>52</v>
      </c>
      <c r="G56" s="14">
        <v>1</v>
      </c>
      <c r="H56" s="14"/>
      <c r="I56" s="14">
        <f t="shared" si="19"/>
        <v>4104.73</v>
      </c>
      <c r="J56" s="16">
        <f t="shared" si="18"/>
        <v>4104.73</v>
      </c>
      <c r="K56" s="14">
        <v>4320.77</v>
      </c>
      <c r="L56" s="16">
        <v>4320.77</v>
      </c>
      <c r="M56" s="1">
        <f t="shared" si="15"/>
        <v>4104.73</v>
      </c>
      <c r="Q56" s="2">
        <f t="shared" si="0"/>
        <v>216.040000000001</v>
      </c>
      <c r="R56" s="2">
        <f t="shared" si="1"/>
        <v>216.040000000001</v>
      </c>
      <c r="S56" s="2"/>
      <c r="T56" s="2">
        <f t="shared" si="16"/>
        <v>216.040000000001</v>
      </c>
      <c r="V56" s="1">
        <f t="shared" si="17"/>
        <v>0</v>
      </c>
    </row>
    <row r="57" s="1" customFormat="1" ht="130.5" customHeight="1" spans="1:22">
      <c r="A57" s="10">
        <v>50</v>
      </c>
      <c r="B57" s="13" t="s">
        <v>232</v>
      </c>
      <c r="C57" s="13" t="s">
        <v>226</v>
      </c>
      <c r="D57" s="13" t="s">
        <v>233</v>
      </c>
      <c r="E57" s="13"/>
      <c r="F57" s="11" t="s">
        <v>52</v>
      </c>
      <c r="G57" s="14">
        <v>1</v>
      </c>
      <c r="H57" s="14"/>
      <c r="I57" s="14">
        <f t="shared" si="19"/>
        <v>4104.73</v>
      </c>
      <c r="J57" s="16">
        <f t="shared" si="18"/>
        <v>4104.73</v>
      </c>
      <c r="K57" s="14">
        <v>4320.77</v>
      </c>
      <c r="L57" s="16">
        <v>4320.77</v>
      </c>
      <c r="M57" s="1">
        <f t="shared" si="15"/>
        <v>4104.73</v>
      </c>
      <c r="Q57" s="2">
        <f t="shared" si="0"/>
        <v>216.040000000001</v>
      </c>
      <c r="R57" s="2">
        <f t="shared" si="1"/>
        <v>216.040000000001</v>
      </c>
      <c r="S57" s="2"/>
      <c r="T57" s="2">
        <f t="shared" si="16"/>
        <v>216.040000000001</v>
      </c>
      <c r="V57" s="1">
        <f t="shared" si="17"/>
        <v>0</v>
      </c>
    </row>
    <row r="58" s="1" customFormat="1" ht="117.75" customHeight="1" spans="1:22">
      <c r="A58" s="10">
        <v>51</v>
      </c>
      <c r="B58" s="13" t="s">
        <v>234</v>
      </c>
      <c r="C58" s="13" t="s">
        <v>44</v>
      </c>
      <c r="D58" s="13" t="s">
        <v>235</v>
      </c>
      <c r="E58" s="13"/>
      <c r="F58" s="11" t="s">
        <v>28</v>
      </c>
      <c r="G58" s="14">
        <v>150.51</v>
      </c>
      <c r="H58" s="14"/>
      <c r="I58" s="14">
        <f t="shared" si="19"/>
        <v>15.16</v>
      </c>
      <c r="J58" s="16">
        <f t="shared" si="18"/>
        <v>2281.73</v>
      </c>
      <c r="K58" s="14">
        <v>15.96</v>
      </c>
      <c r="L58" s="16">
        <v>2402.14</v>
      </c>
      <c r="M58" s="1">
        <f t="shared" si="15"/>
        <v>15.16</v>
      </c>
      <c r="Q58" s="2">
        <f t="shared" si="0"/>
        <v>0.800000000000001</v>
      </c>
      <c r="R58" s="2">
        <f t="shared" si="1"/>
        <v>120.408</v>
      </c>
      <c r="S58" s="2"/>
      <c r="T58" s="2">
        <f t="shared" si="16"/>
        <v>120.41</v>
      </c>
      <c r="V58" s="1">
        <f t="shared" si="17"/>
        <v>-0.00199999999975375</v>
      </c>
    </row>
    <row r="59" s="1" customFormat="1" ht="117.75" customHeight="1" spans="1:22">
      <c r="A59" s="10">
        <v>52</v>
      </c>
      <c r="B59" s="13" t="s">
        <v>236</v>
      </c>
      <c r="C59" s="13" t="s">
        <v>44</v>
      </c>
      <c r="D59" s="13" t="s">
        <v>237</v>
      </c>
      <c r="E59" s="13"/>
      <c r="F59" s="11" t="s">
        <v>28</v>
      </c>
      <c r="G59" s="14">
        <v>4.15</v>
      </c>
      <c r="H59" s="14"/>
      <c r="I59" s="14">
        <f t="shared" si="19"/>
        <v>20.12</v>
      </c>
      <c r="J59" s="16">
        <f t="shared" si="18"/>
        <v>83.5</v>
      </c>
      <c r="K59" s="14">
        <v>21.18</v>
      </c>
      <c r="L59" s="16">
        <v>87.9</v>
      </c>
      <c r="M59" s="1">
        <f t="shared" si="15"/>
        <v>20.12</v>
      </c>
      <c r="Q59" s="2">
        <f t="shared" si="0"/>
        <v>1.06</v>
      </c>
      <c r="R59" s="2">
        <f t="shared" si="1"/>
        <v>4.39899999999999</v>
      </c>
      <c r="S59" s="2"/>
      <c r="T59" s="2">
        <f t="shared" si="16"/>
        <v>4.40000000000001</v>
      </c>
      <c r="V59" s="1">
        <f t="shared" si="17"/>
        <v>-0.00100000000001099</v>
      </c>
    </row>
    <row r="60" s="1" customFormat="1" ht="117.75" customHeight="1" spans="1:22">
      <c r="A60" s="10">
        <v>53</v>
      </c>
      <c r="B60" s="13" t="s">
        <v>238</v>
      </c>
      <c r="C60" s="13" t="s">
        <v>44</v>
      </c>
      <c r="D60" s="13" t="s">
        <v>239</v>
      </c>
      <c r="E60" s="13"/>
      <c r="F60" s="11" t="s">
        <v>28</v>
      </c>
      <c r="G60" s="14">
        <v>21.66</v>
      </c>
      <c r="H60" s="14"/>
      <c r="I60" s="14">
        <f t="shared" si="19"/>
        <v>23.28</v>
      </c>
      <c r="J60" s="16">
        <f t="shared" si="18"/>
        <v>504.24</v>
      </c>
      <c r="K60" s="14">
        <v>24.51</v>
      </c>
      <c r="L60" s="16">
        <v>530.89</v>
      </c>
      <c r="M60" s="1">
        <f t="shared" si="15"/>
        <v>23.28</v>
      </c>
      <c r="Q60" s="2">
        <f t="shared" si="0"/>
        <v>1.23</v>
      </c>
      <c r="R60" s="2">
        <f t="shared" si="1"/>
        <v>26.6418</v>
      </c>
      <c r="S60" s="2"/>
      <c r="T60" s="2">
        <f t="shared" si="16"/>
        <v>26.65</v>
      </c>
      <c r="V60" s="1">
        <f t="shared" si="17"/>
        <v>-0.00819999999996668</v>
      </c>
    </row>
    <row r="61" s="1" customFormat="1" ht="117.75" customHeight="1" spans="1:22">
      <c r="A61" s="10">
        <v>54</v>
      </c>
      <c r="B61" s="13" t="s">
        <v>240</v>
      </c>
      <c r="C61" s="13" t="s">
        <v>44</v>
      </c>
      <c r="D61" s="13" t="s">
        <v>241</v>
      </c>
      <c r="E61" s="13"/>
      <c r="F61" s="11" t="s">
        <v>28</v>
      </c>
      <c r="G61" s="14">
        <v>82.15</v>
      </c>
      <c r="H61" s="14"/>
      <c r="I61" s="14">
        <f t="shared" ref="I61:I67" si="20">M61</f>
        <v>29.18</v>
      </c>
      <c r="J61" s="16">
        <f t="shared" si="18"/>
        <v>2397.14</v>
      </c>
      <c r="K61" s="14">
        <v>30.72</v>
      </c>
      <c r="L61" s="16">
        <v>2523.65</v>
      </c>
      <c r="M61" s="1">
        <f t="shared" si="15"/>
        <v>29.18</v>
      </c>
      <c r="Q61" s="2">
        <f t="shared" si="0"/>
        <v>1.54</v>
      </c>
      <c r="R61" s="2">
        <f t="shared" si="1"/>
        <v>126.511</v>
      </c>
      <c r="S61" s="2"/>
      <c r="T61" s="2">
        <f t="shared" si="16"/>
        <v>126.51</v>
      </c>
      <c r="V61" s="1">
        <f t="shared" si="17"/>
        <v>0.000999999999720558</v>
      </c>
    </row>
    <row r="62" s="1" customFormat="1" ht="117.75" customHeight="1" spans="1:22">
      <c r="A62" s="10">
        <v>55</v>
      </c>
      <c r="B62" s="13" t="s">
        <v>242</v>
      </c>
      <c r="C62" s="13" t="s">
        <v>44</v>
      </c>
      <c r="D62" s="13" t="s">
        <v>243</v>
      </c>
      <c r="E62" s="13"/>
      <c r="F62" s="11" t="s">
        <v>28</v>
      </c>
      <c r="G62" s="14">
        <v>51.67</v>
      </c>
      <c r="H62" s="14"/>
      <c r="I62" s="14">
        <f t="shared" si="20"/>
        <v>36.87</v>
      </c>
      <c r="J62" s="16">
        <f t="shared" si="18"/>
        <v>1905.07</v>
      </c>
      <c r="K62" s="14">
        <v>38.81</v>
      </c>
      <c r="L62" s="16">
        <v>2005.31</v>
      </c>
      <c r="M62" s="1">
        <f t="shared" si="15"/>
        <v>36.87</v>
      </c>
      <c r="Q62" s="2">
        <f t="shared" si="0"/>
        <v>1.94</v>
      </c>
      <c r="R62" s="2">
        <f t="shared" si="1"/>
        <v>100.2398</v>
      </c>
      <c r="S62" s="2"/>
      <c r="T62" s="2">
        <f t="shared" si="16"/>
        <v>100.24</v>
      </c>
      <c r="V62" s="1">
        <f t="shared" si="17"/>
        <v>-0.000199999999750844</v>
      </c>
    </row>
    <row r="63" s="1" customFormat="1" ht="117.75" customHeight="1" spans="1:22">
      <c r="A63" s="10">
        <v>56</v>
      </c>
      <c r="B63" s="13" t="s">
        <v>244</v>
      </c>
      <c r="C63" s="13" t="s">
        <v>26</v>
      </c>
      <c r="D63" s="13" t="s">
        <v>245</v>
      </c>
      <c r="E63" s="13"/>
      <c r="F63" s="11" t="s">
        <v>28</v>
      </c>
      <c r="G63" s="14">
        <v>241</v>
      </c>
      <c r="H63" s="14"/>
      <c r="I63" s="14">
        <f t="shared" si="20"/>
        <v>3</v>
      </c>
      <c r="J63" s="16">
        <f t="shared" si="18"/>
        <v>723</v>
      </c>
      <c r="K63" s="14">
        <v>3.16</v>
      </c>
      <c r="L63" s="16">
        <v>761.56</v>
      </c>
      <c r="M63" s="1">
        <f t="shared" si="15"/>
        <v>3</v>
      </c>
      <c r="Q63" s="2">
        <f t="shared" si="0"/>
        <v>0.16</v>
      </c>
      <c r="R63" s="2">
        <f t="shared" si="1"/>
        <v>38.56</v>
      </c>
      <c r="S63" s="2"/>
      <c r="T63" s="2">
        <f t="shared" si="16"/>
        <v>38.5599999999999</v>
      </c>
      <c r="V63" s="1">
        <f t="shared" si="17"/>
        <v>8.5265128291212e-14</v>
      </c>
    </row>
    <row r="64" s="1" customFormat="1" ht="117.75" customHeight="1" spans="1:22">
      <c r="A64" s="10">
        <v>57</v>
      </c>
      <c r="B64" s="13" t="s">
        <v>246</v>
      </c>
      <c r="C64" s="13" t="s">
        <v>26</v>
      </c>
      <c r="D64" s="13" t="s">
        <v>247</v>
      </c>
      <c r="E64" s="13"/>
      <c r="F64" s="11" t="s">
        <v>28</v>
      </c>
      <c r="G64" s="14">
        <v>335.46</v>
      </c>
      <c r="H64" s="14"/>
      <c r="I64" s="14">
        <f t="shared" si="20"/>
        <v>4.09</v>
      </c>
      <c r="J64" s="16">
        <f t="shared" si="18"/>
        <v>1372.03</v>
      </c>
      <c r="K64" s="14">
        <v>4.31</v>
      </c>
      <c r="L64" s="16">
        <v>1445.83</v>
      </c>
      <c r="M64" s="1">
        <f t="shared" si="15"/>
        <v>4.09</v>
      </c>
      <c r="Q64" s="2">
        <f t="shared" si="0"/>
        <v>0.22</v>
      </c>
      <c r="R64" s="2">
        <f t="shared" si="1"/>
        <v>73.8011999999999</v>
      </c>
      <c r="S64" s="2"/>
      <c r="T64" s="2">
        <f t="shared" si="16"/>
        <v>73.8</v>
      </c>
      <c r="V64" s="1">
        <f t="shared" si="17"/>
        <v>0.00119999999995457</v>
      </c>
    </row>
    <row r="65" s="1" customFormat="1" ht="117.75" customHeight="1" spans="1:22">
      <c r="A65" s="10">
        <v>58</v>
      </c>
      <c r="B65" s="13" t="s">
        <v>248</v>
      </c>
      <c r="C65" s="13" t="s">
        <v>26</v>
      </c>
      <c r="D65" s="13" t="s">
        <v>249</v>
      </c>
      <c r="E65" s="13"/>
      <c r="F65" s="11" t="s">
        <v>28</v>
      </c>
      <c r="G65" s="14">
        <v>133.75</v>
      </c>
      <c r="H65" s="14"/>
      <c r="I65" s="14">
        <f t="shared" si="20"/>
        <v>5.24</v>
      </c>
      <c r="J65" s="16">
        <f t="shared" si="18"/>
        <v>700.85</v>
      </c>
      <c r="K65" s="14">
        <v>5.52</v>
      </c>
      <c r="L65" s="16">
        <v>738.3</v>
      </c>
      <c r="M65" s="1">
        <f t="shared" si="15"/>
        <v>5.24</v>
      </c>
      <c r="Q65" s="2">
        <f t="shared" si="0"/>
        <v>0.279999999999999</v>
      </c>
      <c r="R65" s="2">
        <f t="shared" si="1"/>
        <v>37.4499999999999</v>
      </c>
      <c r="S65" s="2"/>
      <c r="T65" s="2">
        <f t="shared" si="16"/>
        <v>37.4499999999999</v>
      </c>
      <c r="V65" s="1">
        <f t="shared" si="17"/>
        <v>0</v>
      </c>
    </row>
    <row r="66" s="1" customFormat="1" ht="130.5" customHeight="1" spans="1:22">
      <c r="A66" s="10">
        <v>59</v>
      </c>
      <c r="B66" s="13" t="s">
        <v>250</v>
      </c>
      <c r="C66" s="13" t="s">
        <v>26</v>
      </c>
      <c r="D66" s="13" t="s">
        <v>251</v>
      </c>
      <c r="E66" s="13"/>
      <c r="F66" s="11" t="s">
        <v>28</v>
      </c>
      <c r="G66" s="14">
        <v>43.69</v>
      </c>
      <c r="H66" s="14"/>
      <c r="I66" s="14">
        <f t="shared" si="20"/>
        <v>6.91</v>
      </c>
      <c r="J66" s="16">
        <f t="shared" ref="J66:J71" si="21">ROUND(I66*G66,2)</f>
        <v>301.9</v>
      </c>
      <c r="K66" s="14">
        <v>7.27</v>
      </c>
      <c r="L66" s="16">
        <v>317.63</v>
      </c>
      <c r="M66" s="1">
        <f t="shared" si="15"/>
        <v>6.91</v>
      </c>
      <c r="Q66" s="2">
        <f t="shared" si="0"/>
        <v>0.359999999999999</v>
      </c>
      <c r="R66" s="2">
        <f t="shared" si="1"/>
        <v>15.7284</v>
      </c>
      <c r="S66" s="2"/>
      <c r="T66" s="2">
        <f t="shared" si="16"/>
        <v>15.73</v>
      </c>
      <c r="V66" s="1">
        <f t="shared" si="17"/>
        <v>-0.00160000000004423</v>
      </c>
    </row>
    <row r="67" s="1" customFormat="1" ht="92.25" customHeight="1" spans="1:22">
      <c r="A67" s="10">
        <v>60</v>
      </c>
      <c r="B67" s="13" t="s">
        <v>252</v>
      </c>
      <c r="C67" s="13" t="s">
        <v>253</v>
      </c>
      <c r="D67" s="13" t="s">
        <v>254</v>
      </c>
      <c r="E67" s="13"/>
      <c r="F67" s="11" t="s">
        <v>255</v>
      </c>
      <c r="G67" s="14">
        <v>8</v>
      </c>
      <c r="H67" s="14"/>
      <c r="I67" s="14">
        <f t="shared" si="20"/>
        <v>167.36</v>
      </c>
      <c r="J67" s="16">
        <f t="shared" si="21"/>
        <v>1338.88</v>
      </c>
      <c r="K67" s="14">
        <v>176.17</v>
      </c>
      <c r="L67" s="16">
        <v>1409.36</v>
      </c>
      <c r="M67" s="1">
        <f t="shared" si="15"/>
        <v>167.36</v>
      </c>
      <c r="Q67" s="2">
        <f t="shared" si="0"/>
        <v>8.80999999999997</v>
      </c>
      <c r="R67" s="2">
        <f t="shared" si="1"/>
        <v>70.4799999999998</v>
      </c>
      <c r="S67" s="2"/>
      <c r="T67" s="2">
        <f t="shared" si="16"/>
        <v>70.4799999999998</v>
      </c>
      <c r="V67" s="1">
        <f t="shared" si="17"/>
        <v>0</v>
      </c>
    </row>
    <row r="68" s="1" customFormat="1" ht="66.75" customHeight="1" spans="1:22">
      <c r="A68" s="10">
        <v>61</v>
      </c>
      <c r="B68" s="13" t="s">
        <v>256</v>
      </c>
      <c r="C68" s="13" t="s">
        <v>253</v>
      </c>
      <c r="D68" s="13" t="s">
        <v>257</v>
      </c>
      <c r="E68" s="13"/>
      <c r="F68" s="11" t="s">
        <v>255</v>
      </c>
      <c r="G68" s="14">
        <v>4</v>
      </c>
      <c r="H68" s="14"/>
      <c r="I68" s="14">
        <f t="shared" ref="I68:I77" si="22">M68</f>
        <v>107.71</v>
      </c>
      <c r="J68" s="16">
        <f t="shared" si="21"/>
        <v>430.84</v>
      </c>
      <c r="K68" s="14">
        <v>113.38</v>
      </c>
      <c r="L68" s="16">
        <v>453.52</v>
      </c>
      <c r="M68" s="1">
        <f t="shared" si="15"/>
        <v>107.71</v>
      </c>
      <c r="Q68" s="2">
        <f t="shared" si="0"/>
        <v>5.67</v>
      </c>
      <c r="R68" s="2">
        <f t="shared" si="1"/>
        <v>22.68</v>
      </c>
      <c r="S68" s="2"/>
      <c r="T68" s="2">
        <f t="shared" si="16"/>
        <v>22.68</v>
      </c>
      <c r="V68" s="1">
        <f t="shared" si="17"/>
        <v>0</v>
      </c>
    </row>
    <row r="69" s="1" customFormat="1" ht="79.5" customHeight="1" spans="1:22">
      <c r="A69" s="10">
        <v>62</v>
      </c>
      <c r="B69" s="13" t="s">
        <v>258</v>
      </c>
      <c r="C69" s="13" t="s">
        <v>253</v>
      </c>
      <c r="D69" s="13" t="s">
        <v>259</v>
      </c>
      <c r="E69" s="13"/>
      <c r="F69" s="11" t="s">
        <v>255</v>
      </c>
      <c r="G69" s="14">
        <v>2</v>
      </c>
      <c r="H69" s="14"/>
      <c r="I69" s="14">
        <f t="shared" si="22"/>
        <v>107.71</v>
      </c>
      <c r="J69" s="16">
        <f t="shared" si="21"/>
        <v>215.42</v>
      </c>
      <c r="K69" s="14">
        <v>113.38</v>
      </c>
      <c r="L69" s="16">
        <v>226.76</v>
      </c>
      <c r="M69" s="1">
        <f t="shared" si="15"/>
        <v>107.71</v>
      </c>
      <c r="Q69" s="2">
        <f t="shared" si="0"/>
        <v>5.67</v>
      </c>
      <c r="R69" s="2">
        <f t="shared" si="1"/>
        <v>11.34</v>
      </c>
      <c r="S69" s="2"/>
      <c r="T69" s="2">
        <f t="shared" si="16"/>
        <v>11.34</v>
      </c>
      <c r="V69" s="1">
        <f t="shared" si="17"/>
        <v>0</v>
      </c>
    </row>
    <row r="70" s="1" customFormat="1" ht="79.5" customHeight="1" spans="1:22">
      <c r="A70" s="10">
        <v>63</v>
      </c>
      <c r="B70" s="13" t="s">
        <v>260</v>
      </c>
      <c r="C70" s="13" t="s">
        <v>253</v>
      </c>
      <c r="D70" s="13" t="s">
        <v>261</v>
      </c>
      <c r="E70" s="13"/>
      <c r="F70" s="11" t="s">
        <v>255</v>
      </c>
      <c r="G70" s="14">
        <v>1</v>
      </c>
      <c r="H70" s="14"/>
      <c r="I70" s="14">
        <f t="shared" si="22"/>
        <v>107.71</v>
      </c>
      <c r="J70" s="16">
        <f t="shared" si="21"/>
        <v>107.71</v>
      </c>
      <c r="K70" s="14">
        <v>113.38</v>
      </c>
      <c r="L70" s="16">
        <v>113.38</v>
      </c>
      <c r="M70" s="1">
        <f t="shared" si="15"/>
        <v>107.71</v>
      </c>
      <c r="Q70" s="2">
        <f t="shared" ref="Q70:Q90" si="23">K70-I70</f>
        <v>5.67</v>
      </c>
      <c r="R70" s="2">
        <f t="shared" ref="R70:R90" si="24">Q70*G70</f>
        <v>5.67</v>
      </c>
      <c r="S70" s="2"/>
      <c r="T70" s="2">
        <f t="shared" si="16"/>
        <v>5.67</v>
      </c>
      <c r="V70" s="1">
        <f t="shared" si="17"/>
        <v>0</v>
      </c>
    </row>
    <row r="71" s="1" customFormat="1" ht="92.25" customHeight="1" spans="1:22">
      <c r="A71" s="10">
        <v>64</v>
      </c>
      <c r="B71" s="13" t="s">
        <v>262</v>
      </c>
      <c r="C71" s="13" t="s">
        <v>253</v>
      </c>
      <c r="D71" s="13" t="s">
        <v>263</v>
      </c>
      <c r="E71" s="13"/>
      <c r="F71" s="11" t="s">
        <v>255</v>
      </c>
      <c r="G71" s="14">
        <v>14</v>
      </c>
      <c r="H71" s="14"/>
      <c r="I71" s="14">
        <f t="shared" si="22"/>
        <v>154.98</v>
      </c>
      <c r="J71" s="16">
        <f t="shared" si="21"/>
        <v>2169.72</v>
      </c>
      <c r="K71" s="14">
        <v>163.14</v>
      </c>
      <c r="L71" s="16">
        <v>2283.96</v>
      </c>
      <c r="M71" s="1">
        <f t="shared" si="15"/>
        <v>154.98</v>
      </c>
      <c r="Q71" s="2">
        <f t="shared" si="23"/>
        <v>8.16</v>
      </c>
      <c r="R71" s="2">
        <f t="shared" si="24"/>
        <v>114.24</v>
      </c>
      <c r="S71" s="2"/>
      <c r="T71" s="2">
        <f t="shared" si="16"/>
        <v>114.24</v>
      </c>
      <c r="V71" s="1">
        <f t="shared" si="17"/>
        <v>-2.8421709430404e-13</v>
      </c>
    </row>
    <row r="72" s="1" customFormat="1" ht="79.5" customHeight="1" spans="1:22">
      <c r="A72" s="10">
        <v>65</v>
      </c>
      <c r="B72" s="13" t="s">
        <v>264</v>
      </c>
      <c r="C72" s="13" t="s">
        <v>253</v>
      </c>
      <c r="D72" s="13" t="s">
        <v>265</v>
      </c>
      <c r="E72" s="13"/>
      <c r="F72" s="11" t="s">
        <v>255</v>
      </c>
      <c r="G72" s="14">
        <v>1</v>
      </c>
      <c r="H72" s="14"/>
      <c r="I72" s="14">
        <f t="shared" si="22"/>
        <v>108.53</v>
      </c>
      <c r="J72" s="16">
        <f t="shared" ref="J72:J82" si="25">ROUND(I72*G72,2)</f>
        <v>108.53</v>
      </c>
      <c r="K72" s="14">
        <v>114.24</v>
      </c>
      <c r="L72" s="16">
        <v>114.24</v>
      </c>
      <c r="M72" s="1">
        <f t="shared" si="15"/>
        <v>108.53</v>
      </c>
      <c r="Q72" s="2">
        <f t="shared" si="23"/>
        <v>5.70999999999999</v>
      </c>
      <c r="R72" s="2">
        <f t="shared" si="24"/>
        <v>5.70999999999999</v>
      </c>
      <c r="S72" s="2"/>
      <c r="T72" s="2">
        <f t="shared" si="16"/>
        <v>5.70999999999999</v>
      </c>
      <c r="V72" s="1">
        <f t="shared" si="17"/>
        <v>0</v>
      </c>
    </row>
    <row r="73" s="1" customFormat="1" ht="54" customHeight="1" spans="1:22">
      <c r="A73" s="10">
        <v>66</v>
      </c>
      <c r="B73" s="13" t="s">
        <v>266</v>
      </c>
      <c r="C73" s="13" t="s">
        <v>267</v>
      </c>
      <c r="D73" s="13" t="s">
        <v>268</v>
      </c>
      <c r="E73" s="13"/>
      <c r="F73" s="11" t="s">
        <v>255</v>
      </c>
      <c r="G73" s="14">
        <v>10</v>
      </c>
      <c r="H73" s="14"/>
      <c r="I73" s="14">
        <f t="shared" si="22"/>
        <v>28.36</v>
      </c>
      <c r="J73" s="16">
        <f t="shared" si="25"/>
        <v>283.6</v>
      </c>
      <c r="K73" s="14">
        <v>29.85</v>
      </c>
      <c r="L73" s="16">
        <v>298.5</v>
      </c>
      <c r="M73" s="1">
        <f t="shared" si="15"/>
        <v>28.36</v>
      </c>
      <c r="Q73" s="2">
        <f t="shared" si="23"/>
        <v>1.49</v>
      </c>
      <c r="R73" s="2">
        <f t="shared" si="24"/>
        <v>14.9</v>
      </c>
      <c r="S73" s="2"/>
      <c r="T73" s="2">
        <f t="shared" si="16"/>
        <v>14.9</v>
      </c>
      <c r="V73" s="1">
        <f t="shared" si="17"/>
        <v>4.2632564145606e-14</v>
      </c>
    </row>
    <row r="74" s="1" customFormat="1" ht="54" customHeight="1" spans="1:22">
      <c r="A74" s="10">
        <v>67</v>
      </c>
      <c r="B74" s="13" t="s">
        <v>269</v>
      </c>
      <c r="C74" s="13" t="s">
        <v>270</v>
      </c>
      <c r="D74" s="13" t="s">
        <v>271</v>
      </c>
      <c r="E74" s="13"/>
      <c r="F74" s="11" t="s">
        <v>255</v>
      </c>
      <c r="G74" s="14">
        <v>3</v>
      </c>
      <c r="H74" s="14"/>
      <c r="I74" s="14">
        <f t="shared" si="22"/>
        <v>21.2</v>
      </c>
      <c r="J74" s="16">
        <f t="shared" si="25"/>
        <v>63.6</v>
      </c>
      <c r="K74" s="14">
        <v>22.32</v>
      </c>
      <c r="L74" s="16">
        <v>66.96</v>
      </c>
      <c r="M74" s="1">
        <f t="shared" si="15"/>
        <v>21.2</v>
      </c>
      <c r="Q74" s="2">
        <f t="shared" si="23"/>
        <v>1.12</v>
      </c>
      <c r="R74" s="2">
        <f t="shared" si="24"/>
        <v>3.36</v>
      </c>
      <c r="S74" s="2"/>
      <c r="T74" s="2">
        <f t="shared" si="16"/>
        <v>3.35999999999999</v>
      </c>
      <c r="V74" s="1">
        <f t="shared" si="17"/>
        <v>1.06581410364015e-14</v>
      </c>
    </row>
    <row r="75" s="1" customFormat="1" ht="54" customHeight="1" spans="1:22">
      <c r="A75" s="10">
        <v>68</v>
      </c>
      <c r="B75" s="13" t="s">
        <v>272</v>
      </c>
      <c r="C75" s="13" t="s">
        <v>270</v>
      </c>
      <c r="D75" s="13" t="s">
        <v>273</v>
      </c>
      <c r="E75" s="13"/>
      <c r="F75" s="11" t="s">
        <v>255</v>
      </c>
      <c r="G75" s="14">
        <v>2</v>
      </c>
      <c r="H75" s="14"/>
      <c r="I75" s="14">
        <f t="shared" si="22"/>
        <v>23.37</v>
      </c>
      <c r="J75" s="16">
        <f t="shared" si="25"/>
        <v>46.74</v>
      </c>
      <c r="K75" s="14">
        <v>24.6</v>
      </c>
      <c r="L75" s="16">
        <v>49.2</v>
      </c>
      <c r="M75" s="1">
        <f t="shared" si="15"/>
        <v>23.37</v>
      </c>
      <c r="Q75" s="2">
        <f t="shared" si="23"/>
        <v>1.23</v>
      </c>
      <c r="R75" s="2">
        <f t="shared" si="24"/>
        <v>2.46</v>
      </c>
      <c r="S75" s="2"/>
      <c r="T75" s="2">
        <f t="shared" si="16"/>
        <v>2.46</v>
      </c>
      <c r="V75" s="1">
        <f t="shared" si="17"/>
        <v>0</v>
      </c>
    </row>
    <row r="76" s="1" customFormat="1" ht="54" customHeight="1" spans="1:22">
      <c r="A76" s="10">
        <v>69</v>
      </c>
      <c r="B76" s="13" t="s">
        <v>274</v>
      </c>
      <c r="C76" s="13" t="s">
        <v>275</v>
      </c>
      <c r="D76" s="13" t="s">
        <v>276</v>
      </c>
      <c r="E76" s="13"/>
      <c r="F76" s="11" t="s">
        <v>18</v>
      </c>
      <c r="G76" s="14">
        <v>30</v>
      </c>
      <c r="H76" s="14"/>
      <c r="I76" s="14">
        <f t="shared" si="22"/>
        <v>9.09</v>
      </c>
      <c r="J76" s="16">
        <f t="shared" si="25"/>
        <v>272.7</v>
      </c>
      <c r="K76" s="14">
        <v>9.57</v>
      </c>
      <c r="L76" s="16">
        <v>287.1</v>
      </c>
      <c r="M76" s="1">
        <f t="shared" si="15"/>
        <v>9.09</v>
      </c>
      <c r="Q76" s="2">
        <f t="shared" si="23"/>
        <v>0.48</v>
      </c>
      <c r="R76" s="2">
        <f t="shared" si="24"/>
        <v>14.4</v>
      </c>
      <c r="S76" s="2"/>
      <c r="T76" s="2">
        <f t="shared" si="16"/>
        <v>14.4</v>
      </c>
      <c r="V76" s="1">
        <f t="shared" si="17"/>
        <v>-2.1316282072803e-14</v>
      </c>
    </row>
    <row r="77" s="1" customFormat="1" ht="54" customHeight="1" spans="1:22">
      <c r="A77" s="10">
        <v>70</v>
      </c>
      <c r="B77" s="13" t="s">
        <v>277</v>
      </c>
      <c r="C77" s="13" t="s">
        <v>275</v>
      </c>
      <c r="D77" s="13" t="s">
        <v>278</v>
      </c>
      <c r="E77" s="13"/>
      <c r="F77" s="11" t="s">
        <v>18</v>
      </c>
      <c r="G77" s="14">
        <v>15</v>
      </c>
      <c r="H77" s="14"/>
      <c r="I77" s="14">
        <f t="shared" si="22"/>
        <v>8.95</v>
      </c>
      <c r="J77" s="16">
        <f t="shared" si="25"/>
        <v>134.25</v>
      </c>
      <c r="K77" s="14">
        <v>9.42</v>
      </c>
      <c r="L77" s="16">
        <v>141.3</v>
      </c>
      <c r="M77" s="1">
        <f t="shared" si="15"/>
        <v>8.95</v>
      </c>
      <c r="Q77" s="2">
        <f t="shared" si="23"/>
        <v>0.470000000000001</v>
      </c>
      <c r="R77" s="2">
        <f t="shared" si="24"/>
        <v>7.05000000000001</v>
      </c>
      <c r="S77" s="2"/>
      <c r="T77" s="2">
        <f t="shared" si="16"/>
        <v>7.05000000000001</v>
      </c>
      <c r="V77" s="1">
        <f t="shared" si="17"/>
        <v>0</v>
      </c>
    </row>
    <row r="78" s="1" customFormat="1" ht="66.75" customHeight="1" spans="1:22">
      <c r="A78" s="10">
        <v>71</v>
      </c>
      <c r="B78" s="13" t="s">
        <v>279</v>
      </c>
      <c r="C78" s="13" t="s">
        <v>280</v>
      </c>
      <c r="D78" s="13" t="s">
        <v>281</v>
      </c>
      <c r="E78" s="13"/>
      <c r="F78" s="11" t="s">
        <v>28</v>
      </c>
      <c r="G78" s="14">
        <v>6.95</v>
      </c>
      <c r="H78" s="14"/>
      <c r="I78" s="14">
        <f t="shared" ref="I78:I90" si="26">M78</f>
        <v>102.83</v>
      </c>
      <c r="J78" s="16">
        <f t="shared" si="25"/>
        <v>714.67</v>
      </c>
      <c r="K78" s="14">
        <v>108.24</v>
      </c>
      <c r="L78" s="16">
        <v>752.27</v>
      </c>
      <c r="M78" s="1">
        <f t="shared" si="15"/>
        <v>102.83</v>
      </c>
      <c r="Q78" s="2">
        <f t="shared" si="23"/>
        <v>5.41</v>
      </c>
      <c r="R78" s="2">
        <f t="shared" si="24"/>
        <v>37.5995</v>
      </c>
      <c r="S78" s="2"/>
      <c r="T78" s="2">
        <f t="shared" si="16"/>
        <v>37.6</v>
      </c>
      <c r="V78" s="1">
        <f t="shared" si="17"/>
        <v>-0.00050000000004502</v>
      </c>
    </row>
    <row r="79" s="1" customFormat="1" ht="92.25" customHeight="1" spans="1:22">
      <c r="A79" s="10">
        <v>72</v>
      </c>
      <c r="B79" s="13" t="s">
        <v>282</v>
      </c>
      <c r="C79" s="13" t="s">
        <v>283</v>
      </c>
      <c r="D79" s="13" t="s">
        <v>284</v>
      </c>
      <c r="E79" s="13"/>
      <c r="F79" s="11" t="s">
        <v>285</v>
      </c>
      <c r="G79" s="14">
        <v>7.65</v>
      </c>
      <c r="H79" s="14"/>
      <c r="I79" s="14">
        <f t="shared" si="26"/>
        <v>29.3</v>
      </c>
      <c r="J79" s="16">
        <f t="shared" si="25"/>
        <v>224.15</v>
      </c>
      <c r="K79" s="14">
        <v>30.84</v>
      </c>
      <c r="L79" s="16">
        <v>235.93</v>
      </c>
      <c r="M79" s="1">
        <f t="shared" si="15"/>
        <v>29.3</v>
      </c>
      <c r="Q79" s="2">
        <f t="shared" si="23"/>
        <v>1.54</v>
      </c>
      <c r="R79" s="2">
        <f t="shared" si="24"/>
        <v>11.781</v>
      </c>
      <c r="S79" s="2"/>
      <c r="T79" s="2">
        <f t="shared" si="16"/>
        <v>11.78</v>
      </c>
      <c r="V79" s="1">
        <f t="shared" si="17"/>
        <v>0.00099999999999234</v>
      </c>
    </row>
    <row r="80" s="1" customFormat="1" ht="54" customHeight="1" spans="1:22">
      <c r="A80" s="10">
        <v>73</v>
      </c>
      <c r="B80" s="13" t="s">
        <v>286</v>
      </c>
      <c r="C80" s="13" t="s">
        <v>287</v>
      </c>
      <c r="D80" s="13" t="s">
        <v>288</v>
      </c>
      <c r="E80" s="13"/>
      <c r="F80" s="11" t="s">
        <v>28</v>
      </c>
      <c r="G80" s="14">
        <v>15.8</v>
      </c>
      <c r="H80" s="14"/>
      <c r="I80" s="14">
        <f t="shared" si="26"/>
        <v>25.74</v>
      </c>
      <c r="J80" s="16">
        <f t="shared" si="25"/>
        <v>406.69</v>
      </c>
      <c r="K80" s="14">
        <v>27.1</v>
      </c>
      <c r="L80" s="16">
        <v>428.18</v>
      </c>
      <c r="M80" s="1">
        <f t="shared" si="15"/>
        <v>25.74</v>
      </c>
      <c r="Q80" s="2">
        <f t="shared" si="23"/>
        <v>1.36</v>
      </c>
      <c r="R80" s="2">
        <f t="shared" si="24"/>
        <v>21.488</v>
      </c>
      <c r="S80" s="2"/>
      <c r="T80" s="2">
        <f t="shared" si="16"/>
        <v>21.49</v>
      </c>
      <c r="V80" s="1">
        <f t="shared" si="17"/>
        <v>-0.00199999999995981</v>
      </c>
    </row>
    <row r="81" s="1" customFormat="1" ht="15.75" customHeight="1" spans="1:22">
      <c r="A81" s="10"/>
      <c r="B81" s="13"/>
      <c r="C81" s="13" t="s">
        <v>289</v>
      </c>
      <c r="D81" s="13"/>
      <c r="E81" s="13"/>
      <c r="F81" s="13"/>
      <c r="G81" s="14"/>
      <c r="H81" s="14"/>
      <c r="I81" s="14">
        <f t="shared" si="26"/>
        <v>0</v>
      </c>
      <c r="J81" s="16">
        <f t="shared" si="25"/>
        <v>0</v>
      </c>
      <c r="K81" s="14"/>
      <c r="L81" s="15">
        <v>10657.62</v>
      </c>
      <c r="M81" s="1">
        <f t="shared" si="15"/>
        <v>0</v>
      </c>
      <c r="Q81" s="2"/>
      <c r="R81" s="2"/>
      <c r="S81" s="2"/>
      <c r="T81" s="2"/>
    </row>
    <row r="82" s="1" customFormat="1" ht="66.75" customHeight="1" spans="1:22">
      <c r="A82" s="10">
        <v>74</v>
      </c>
      <c r="B82" s="13" t="s">
        <v>290</v>
      </c>
      <c r="C82" s="13" t="s">
        <v>291</v>
      </c>
      <c r="D82" s="13" t="s">
        <v>292</v>
      </c>
      <c r="E82" s="13"/>
      <c r="F82" s="11" t="s">
        <v>293</v>
      </c>
      <c r="G82" s="14">
        <v>4</v>
      </c>
      <c r="H82" s="14"/>
      <c r="I82" s="14">
        <f t="shared" si="26"/>
        <v>44.72</v>
      </c>
      <c r="J82" s="16">
        <f t="shared" si="25"/>
        <v>178.88</v>
      </c>
      <c r="K82" s="14">
        <v>47.07</v>
      </c>
      <c r="L82" s="16">
        <v>188.28</v>
      </c>
      <c r="M82" s="1">
        <f t="shared" si="15"/>
        <v>44.72</v>
      </c>
      <c r="Q82" s="2">
        <f t="shared" si="23"/>
        <v>2.35</v>
      </c>
      <c r="R82" s="2">
        <f t="shared" si="24"/>
        <v>9.40000000000001</v>
      </c>
      <c r="S82" s="2"/>
      <c r="T82" s="2">
        <f t="shared" ref="T82:T90" si="27">L82-J82</f>
        <v>9.40000000000001</v>
      </c>
      <c r="V82" s="1">
        <f>R82-T82</f>
        <v>0</v>
      </c>
    </row>
    <row r="83" s="1" customFormat="1" ht="79.5" customHeight="1" spans="1:22">
      <c r="A83" s="10">
        <v>75</v>
      </c>
      <c r="B83" s="13" t="s">
        <v>294</v>
      </c>
      <c r="C83" s="13" t="s">
        <v>295</v>
      </c>
      <c r="D83" s="13" t="s">
        <v>296</v>
      </c>
      <c r="E83" s="13"/>
      <c r="F83" s="11" t="s">
        <v>28</v>
      </c>
      <c r="G83" s="14">
        <v>206.36</v>
      </c>
      <c r="H83" s="14"/>
      <c r="I83" s="14">
        <f t="shared" si="26"/>
        <v>22.02</v>
      </c>
      <c r="J83" s="16">
        <f t="shared" ref="J83:J90" si="28">ROUND(I83*G83,2)</f>
        <v>4544.05</v>
      </c>
      <c r="K83" s="14">
        <v>23.18</v>
      </c>
      <c r="L83" s="16">
        <v>4783.42</v>
      </c>
      <c r="M83" s="1">
        <f t="shared" si="15"/>
        <v>22.02</v>
      </c>
      <c r="Q83" s="2">
        <f t="shared" si="23"/>
        <v>1.16</v>
      </c>
      <c r="R83" s="2">
        <f t="shared" si="24"/>
        <v>239.3776</v>
      </c>
      <c r="S83" s="2"/>
      <c r="T83" s="2">
        <f t="shared" si="27"/>
        <v>239.37</v>
      </c>
      <c r="V83" s="1">
        <f>R83-T83</f>
        <v>0.00760000000016703</v>
      </c>
    </row>
    <row r="84" s="1" customFormat="1" ht="92.25" customHeight="1" spans="1:22">
      <c r="A84" s="10">
        <v>76</v>
      </c>
      <c r="B84" s="13" t="s">
        <v>297</v>
      </c>
      <c r="C84" s="13" t="s">
        <v>295</v>
      </c>
      <c r="D84" s="13" t="s">
        <v>298</v>
      </c>
      <c r="E84" s="13"/>
      <c r="F84" s="11" t="s">
        <v>28</v>
      </c>
      <c r="G84" s="14">
        <v>17.78</v>
      </c>
      <c r="H84" s="14"/>
      <c r="I84" s="14">
        <f t="shared" si="26"/>
        <v>50.78</v>
      </c>
      <c r="J84" s="16">
        <f t="shared" si="28"/>
        <v>902.87</v>
      </c>
      <c r="K84" s="14">
        <v>53.45</v>
      </c>
      <c r="L84" s="16">
        <v>950.34</v>
      </c>
      <c r="M84" s="1">
        <f t="shared" si="15"/>
        <v>50.78</v>
      </c>
      <c r="Q84" s="2">
        <f t="shared" si="23"/>
        <v>2.67</v>
      </c>
      <c r="R84" s="2">
        <f t="shared" si="24"/>
        <v>47.4726</v>
      </c>
      <c r="S84" s="2"/>
      <c r="T84" s="2">
        <f t="shared" si="27"/>
        <v>47.47</v>
      </c>
      <c r="V84" s="1">
        <f>R84-T84</f>
        <v>0.00260000000000815</v>
      </c>
    </row>
    <row r="85" s="1" customFormat="1" ht="92.25" customHeight="1" spans="1:22">
      <c r="A85" s="10">
        <v>77</v>
      </c>
      <c r="B85" s="13" t="s">
        <v>299</v>
      </c>
      <c r="C85" s="13" t="s">
        <v>295</v>
      </c>
      <c r="D85" s="13" t="s">
        <v>300</v>
      </c>
      <c r="E85" s="13"/>
      <c r="F85" s="11" t="s">
        <v>28</v>
      </c>
      <c r="G85" s="14">
        <v>45.09</v>
      </c>
      <c r="H85" s="14"/>
      <c r="I85" s="14">
        <f t="shared" si="26"/>
        <v>20.37</v>
      </c>
      <c r="J85" s="16">
        <f t="shared" si="28"/>
        <v>918.48</v>
      </c>
      <c r="K85" s="14">
        <v>21.44</v>
      </c>
      <c r="L85" s="16">
        <v>966.73</v>
      </c>
      <c r="M85" s="1">
        <f t="shared" si="15"/>
        <v>20.37</v>
      </c>
      <c r="Q85" s="2">
        <f t="shared" si="23"/>
        <v>1.07</v>
      </c>
      <c r="R85" s="2">
        <f t="shared" si="24"/>
        <v>48.2463</v>
      </c>
      <c r="S85" s="2"/>
      <c r="T85" s="2">
        <f t="shared" si="27"/>
        <v>48.25</v>
      </c>
      <c r="V85" s="1">
        <f>R85-T85</f>
        <v>-0.00369999999998072</v>
      </c>
    </row>
    <row r="86" s="1" customFormat="1" ht="92.25" customHeight="1" spans="1:22">
      <c r="A86" s="10">
        <v>78</v>
      </c>
      <c r="B86" s="13" t="s">
        <v>301</v>
      </c>
      <c r="C86" s="13" t="s">
        <v>302</v>
      </c>
      <c r="D86" s="13" t="s">
        <v>303</v>
      </c>
      <c r="E86" s="13"/>
      <c r="F86" s="11" t="s">
        <v>28</v>
      </c>
      <c r="G86" s="14">
        <v>27</v>
      </c>
      <c r="H86" s="14"/>
      <c r="I86" s="14">
        <f t="shared" si="26"/>
        <v>18.99</v>
      </c>
      <c r="J86" s="16">
        <f t="shared" si="28"/>
        <v>512.73</v>
      </c>
      <c r="K86" s="14">
        <v>19.99</v>
      </c>
      <c r="L86" s="16">
        <v>539.73</v>
      </c>
      <c r="M86" s="1">
        <f t="shared" si="15"/>
        <v>18.99</v>
      </c>
      <c r="Q86" s="2">
        <f t="shared" si="23"/>
        <v>1</v>
      </c>
      <c r="R86" s="2">
        <f t="shared" si="24"/>
        <v>27</v>
      </c>
      <c r="S86" s="2"/>
      <c r="T86" s="2">
        <f t="shared" si="27"/>
        <v>27</v>
      </c>
      <c r="V86" s="1">
        <v>0</v>
      </c>
    </row>
    <row r="87" s="1" customFormat="1" ht="66.75" customHeight="1" spans="1:22">
      <c r="A87" s="10">
        <v>79</v>
      </c>
      <c r="B87" s="13" t="s">
        <v>304</v>
      </c>
      <c r="C87" s="13" t="s">
        <v>305</v>
      </c>
      <c r="D87" s="13" t="s">
        <v>306</v>
      </c>
      <c r="E87" s="13"/>
      <c r="F87" s="11" t="s">
        <v>307</v>
      </c>
      <c r="G87" s="14">
        <v>3</v>
      </c>
      <c r="H87" s="14"/>
      <c r="I87" s="14">
        <f t="shared" si="26"/>
        <v>123.78</v>
      </c>
      <c r="J87" s="16">
        <f t="shared" si="28"/>
        <v>371.34</v>
      </c>
      <c r="K87" s="14">
        <v>130.29</v>
      </c>
      <c r="L87" s="16">
        <v>390.87</v>
      </c>
      <c r="M87" s="1">
        <f t="shared" si="15"/>
        <v>123.78</v>
      </c>
      <c r="Q87" s="2">
        <f t="shared" si="23"/>
        <v>6.50999999999999</v>
      </c>
      <c r="R87" s="2">
        <f t="shared" si="24"/>
        <v>19.53</v>
      </c>
      <c r="S87" s="2"/>
      <c r="T87" s="2">
        <f t="shared" si="27"/>
        <v>19.53</v>
      </c>
      <c r="V87" s="1">
        <f>R87-T87</f>
        <v>-5.6843418860808e-14</v>
      </c>
    </row>
    <row r="88" s="1" customFormat="1" ht="54" customHeight="1" spans="1:22">
      <c r="A88" s="10">
        <v>80</v>
      </c>
      <c r="B88" s="13" t="s">
        <v>308</v>
      </c>
      <c r="C88" s="13" t="s">
        <v>305</v>
      </c>
      <c r="D88" s="13" t="s">
        <v>309</v>
      </c>
      <c r="E88" s="13"/>
      <c r="F88" s="11" t="s">
        <v>307</v>
      </c>
      <c r="G88" s="14">
        <v>6</v>
      </c>
      <c r="H88" s="14"/>
      <c r="I88" s="14">
        <f t="shared" si="26"/>
        <v>123.78</v>
      </c>
      <c r="J88" s="16">
        <f t="shared" si="28"/>
        <v>742.68</v>
      </c>
      <c r="K88" s="14">
        <v>130.29</v>
      </c>
      <c r="L88" s="16">
        <v>781.74</v>
      </c>
      <c r="M88" s="1">
        <f t="shared" si="15"/>
        <v>123.78</v>
      </c>
      <c r="Q88" s="2">
        <f t="shared" si="23"/>
        <v>6.50999999999999</v>
      </c>
      <c r="R88" s="2">
        <f t="shared" si="24"/>
        <v>39.0599999999999</v>
      </c>
      <c r="S88" s="2"/>
      <c r="T88" s="2">
        <f t="shared" si="27"/>
        <v>39.0600000000001</v>
      </c>
      <c r="V88" s="1">
        <f>R88-T88</f>
        <v>-1.13686837721616e-13</v>
      </c>
    </row>
    <row r="89" s="1" customFormat="1" ht="66.75" customHeight="1" spans="1:22">
      <c r="A89" s="10">
        <v>81</v>
      </c>
      <c r="B89" s="13" t="s">
        <v>310</v>
      </c>
      <c r="C89" s="13" t="s">
        <v>311</v>
      </c>
      <c r="D89" s="13" t="s">
        <v>312</v>
      </c>
      <c r="E89" s="13"/>
      <c r="F89" s="11" t="s">
        <v>52</v>
      </c>
      <c r="G89" s="14">
        <v>1</v>
      </c>
      <c r="H89" s="14"/>
      <c r="I89" s="14">
        <f t="shared" si="26"/>
        <v>93.39</v>
      </c>
      <c r="J89" s="16">
        <f t="shared" si="28"/>
        <v>93.39</v>
      </c>
      <c r="K89" s="14">
        <v>98.31</v>
      </c>
      <c r="L89" s="16">
        <v>98.31</v>
      </c>
      <c r="M89" s="1">
        <f t="shared" si="15"/>
        <v>93.39</v>
      </c>
      <c r="Q89" s="2">
        <f t="shared" si="23"/>
        <v>4.92</v>
      </c>
      <c r="R89" s="2">
        <f t="shared" si="24"/>
        <v>4.92</v>
      </c>
      <c r="S89" s="2"/>
      <c r="T89" s="2">
        <f t="shared" si="27"/>
        <v>4.92</v>
      </c>
      <c r="V89" s="1">
        <f>R89-T89</f>
        <v>0</v>
      </c>
    </row>
    <row r="90" s="1" customFormat="1" ht="41.25" customHeight="1" spans="1:22">
      <c r="A90" s="10">
        <v>82</v>
      </c>
      <c r="B90" s="13" t="s">
        <v>313</v>
      </c>
      <c r="C90" s="13" t="s">
        <v>314</v>
      </c>
      <c r="D90" s="13" t="s">
        <v>315</v>
      </c>
      <c r="E90" s="13"/>
      <c r="F90" s="11" t="s">
        <v>152</v>
      </c>
      <c r="G90" s="14">
        <v>1</v>
      </c>
      <c r="H90" s="14"/>
      <c r="I90" s="14">
        <f t="shared" si="26"/>
        <v>1860.29</v>
      </c>
      <c r="J90" s="16">
        <f t="shared" si="28"/>
        <v>1860.29</v>
      </c>
      <c r="K90" s="14">
        <v>1958.2</v>
      </c>
      <c r="L90" s="16">
        <v>1958.2</v>
      </c>
      <c r="M90" s="1">
        <f t="shared" si="15"/>
        <v>1860.29</v>
      </c>
      <c r="Q90" s="2">
        <f t="shared" si="23"/>
        <v>97.9100000000001</v>
      </c>
      <c r="R90" s="2">
        <f t="shared" si="24"/>
        <v>97.9100000000001</v>
      </c>
      <c r="S90" s="2"/>
      <c r="T90" s="2">
        <f t="shared" si="27"/>
        <v>97.9100000000001</v>
      </c>
      <c r="V90" s="1">
        <f>R90-T90</f>
        <v>0</v>
      </c>
    </row>
    <row r="91" s="1" customFormat="1" ht="18" customHeight="1" spans="1:22">
      <c r="A91" s="10">
        <v>83</v>
      </c>
      <c r="B91" s="13"/>
      <c r="C91" s="13" t="s">
        <v>71</v>
      </c>
      <c r="D91" s="13"/>
      <c r="E91" s="13"/>
      <c r="F91" s="11"/>
      <c r="G91" s="14"/>
      <c r="H91" s="14"/>
      <c r="I91" s="14"/>
      <c r="J91" s="16">
        <f>SUM(J5:J90)</f>
        <v>1424240.35</v>
      </c>
      <c r="K91" s="14"/>
      <c r="L91" s="16"/>
      <c r="Q91" s="2" t="s">
        <v>103</v>
      </c>
      <c r="R91" s="2">
        <f>SUM(R6:R90)</f>
        <v>74967.7994</v>
      </c>
      <c r="S91" s="2"/>
      <c r="T91" s="2"/>
    </row>
    <row r="92" s="1" customFormat="1" ht="18" customHeight="1" spans="1:22">
      <c r="A92" s="10">
        <v>84</v>
      </c>
      <c r="B92" s="13"/>
      <c r="C92" s="13" t="s">
        <v>316</v>
      </c>
      <c r="D92" s="13"/>
      <c r="E92" s="13"/>
      <c r="F92" s="11"/>
      <c r="G92" s="14"/>
      <c r="H92" s="14"/>
      <c r="I92" s="14"/>
      <c r="J92" s="14">
        <v>51218.25</v>
      </c>
      <c r="K92" s="14"/>
      <c r="L92" s="16"/>
      <c r="Q92" s="2"/>
      <c r="R92" s="2"/>
      <c r="S92" s="2"/>
      <c r="T92" s="2"/>
    </row>
    <row r="93" s="1" customFormat="1" ht="18" customHeight="1" spans="1:22">
      <c r="A93" s="10">
        <v>85</v>
      </c>
      <c r="B93" s="13"/>
      <c r="C93" s="13" t="s">
        <v>73</v>
      </c>
      <c r="D93" s="13"/>
      <c r="E93" s="13"/>
      <c r="F93" s="11"/>
      <c r="G93" s="14"/>
      <c r="H93" s="14"/>
      <c r="I93" s="14"/>
      <c r="J93" s="16">
        <f>ROUND(J92+J91,2)</f>
        <v>1475458.6</v>
      </c>
      <c r="K93" s="14"/>
      <c r="L93" s="16"/>
      <c r="Q93" s="2"/>
      <c r="R93" s="2"/>
      <c r="S93" s="2"/>
      <c r="T93" s="2"/>
    </row>
    <row r="94" s="1" customFormat="1" ht="18" customHeight="1" spans="1:22">
      <c r="A94" s="10">
        <v>86</v>
      </c>
      <c r="B94" s="13"/>
      <c r="C94" s="13" t="s">
        <v>74</v>
      </c>
      <c r="D94" s="13"/>
      <c r="E94" s="13"/>
      <c r="F94" s="11"/>
      <c r="G94" s="14"/>
      <c r="H94" s="14"/>
      <c r="I94" s="14"/>
      <c r="J94" s="16">
        <f>ROUND(J93*0.09,2)</f>
        <v>132791.27</v>
      </c>
      <c r="K94" s="14"/>
      <c r="L94" s="16"/>
      <c r="Q94" s="2"/>
      <c r="R94" s="2">
        <f>L101-R91</f>
        <v>1424240.3606</v>
      </c>
      <c r="S94" s="2"/>
      <c r="T94" s="2"/>
    </row>
    <row r="95" s="1" customFormat="1" ht="18" customHeight="1" spans="1:22">
      <c r="A95" s="10">
        <v>87</v>
      </c>
      <c r="B95" s="13"/>
      <c r="C95" s="13" t="s">
        <v>75</v>
      </c>
      <c r="D95" s="13"/>
      <c r="E95" s="13"/>
      <c r="F95" s="11"/>
      <c r="G95" s="14"/>
      <c r="H95" s="14"/>
      <c r="I95" s="14"/>
      <c r="J95" s="16">
        <f>J94+J93</f>
        <v>1608249.87</v>
      </c>
      <c r="K95" s="14"/>
      <c r="L95" s="16"/>
      <c r="Q95" s="2"/>
      <c r="R95" s="2"/>
      <c r="S95" s="2"/>
      <c r="T95" s="2"/>
    </row>
    <row r="96" s="1" customFormat="1" ht="18" customHeight="1" spans="1:22">
      <c r="A96" s="10"/>
      <c r="B96" s="13"/>
      <c r="C96" s="13"/>
      <c r="D96" s="13"/>
      <c r="E96" s="13"/>
      <c r="F96" s="11"/>
      <c r="G96" s="14"/>
      <c r="H96" s="14"/>
      <c r="I96" s="14"/>
      <c r="J96" s="16"/>
      <c r="K96" s="14"/>
      <c r="L96" s="16"/>
      <c r="Q96" s="2"/>
      <c r="R96" s="2"/>
      <c r="S96" s="2"/>
      <c r="T96" s="2"/>
    </row>
    <row r="97" s="1" customFormat="1" ht="18" customHeight="1" spans="1:20">
      <c r="A97" s="10"/>
      <c r="B97" s="13"/>
      <c r="C97" s="13"/>
      <c r="D97" s="13"/>
      <c r="E97" s="13"/>
      <c r="F97" s="11"/>
      <c r="G97" s="14"/>
      <c r="H97" s="14"/>
      <c r="I97" s="14"/>
      <c r="J97" s="16"/>
      <c r="K97" s="14"/>
      <c r="L97" s="16"/>
      <c r="Q97" s="2"/>
      <c r="R97" s="2"/>
      <c r="S97" s="2"/>
      <c r="T97" s="2"/>
    </row>
    <row r="98" s="1" customFormat="1" ht="18" customHeight="1" spans="1:20">
      <c r="A98" s="10"/>
      <c r="B98" s="13"/>
      <c r="C98" s="13"/>
      <c r="D98" s="13"/>
      <c r="E98" s="13"/>
      <c r="F98" s="11"/>
      <c r="G98" s="14"/>
      <c r="H98" s="14"/>
      <c r="I98" s="14"/>
      <c r="J98" s="16"/>
      <c r="K98" s="14"/>
      <c r="L98" s="16"/>
      <c r="Q98" s="2"/>
      <c r="R98" s="2"/>
      <c r="S98" s="2"/>
      <c r="T98" s="2"/>
    </row>
    <row r="99" s="1" customFormat="1" ht="18" customHeight="1" spans="1:20">
      <c r="A99" s="10"/>
      <c r="B99" s="13"/>
      <c r="C99" s="13"/>
      <c r="D99" s="13"/>
      <c r="E99" s="13"/>
      <c r="F99" s="11"/>
      <c r="G99" s="14"/>
      <c r="H99" s="14"/>
      <c r="I99" s="14"/>
      <c r="J99" s="16"/>
      <c r="K99" s="14"/>
      <c r="L99" s="16"/>
      <c r="Q99" s="2"/>
      <c r="R99" s="2"/>
      <c r="S99" s="2"/>
      <c r="T99" s="2"/>
    </row>
    <row r="100" s="1" customFormat="1" ht="18" customHeight="1" spans="1:20">
      <c r="A100" s="17" t="s">
        <v>317</v>
      </c>
      <c r="B100" s="18"/>
      <c r="C100" s="18"/>
      <c r="D100" s="18"/>
      <c r="E100" s="18"/>
      <c r="F100" s="18"/>
      <c r="G100" s="18"/>
      <c r="H100" s="18"/>
      <c r="I100" s="18"/>
      <c r="J100" s="15"/>
      <c r="K100" s="18"/>
      <c r="L100" s="15">
        <v>4735.58</v>
      </c>
      <c r="Q100" s="2"/>
      <c r="R100" s="2"/>
      <c r="S100" s="2"/>
      <c r="T100" s="2"/>
    </row>
    <row r="101" s="1" customFormat="1" ht="28.5" customHeight="1" spans="1:20">
      <c r="A101" s="19" t="s">
        <v>318</v>
      </c>
      <c r="B101" s="20"/>
      <c r="C101" s="20"/>
      <c r="D101" s="20"/>
      <c r="E101" s="20"/>
      <c r="F101" s="20"/>
      <c r="G101" s="20"/>
      <c r="H101" s="20"/>
      <c r="I101" s="20"/>
      <c r="J101" s="21"/>
      <c r="K101" s="20"/>
      <c r="L101" s="21">
        <v>1499208.16</v>
      </c>
      <c r="Q101" s="2"/>
      <c r="R101" s="2"/>
      <c r="S101" s="2"/>
      <c r="T101" s="2"/>
    </row>
  </sheetData>
  <autoFilter xmlns:etc="http://www.wps.cn/officeDocument/2017/etCustomData" ref="A1:XFD95" etc:filterBottomFollowUsedRange="0">
    <extLst/>
  </autoFilter>
  <mergeCells count="204">
    <mergeCell ref="A1:L1"/>
    <mergeCell ref="A2:D2"/>
    <mergeCell ref="E2:G2"/>
    <mergeCell ref="H2:L2"/>
    <mergeCell ref="I3:J3"/>
    <mergeCell ref="K3:L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D42:E42"/>
    <mergeCell ref="G42:H4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D56:E56"/>
    <mergeCell ref="G56:H56"/>
    <mergeCell ref="D57:E57"/>
    <mergeCell ref="G57:H57"/>
    <mergeCell ref="D58:E58"/>
    <mergeCell ref="G58:H58"/>
    <mergeCell ref="D59:E59"/>
    <mergeCell ref="G59:H59"/>
    <mergeCell ref="D60:E60"/>
    <mergeCell ref="G60:H60"/>
    <mergeCell ref="D61:E61"/>
    <mergeCell ref="G61:H61"/>
    <mergeCell ref="D62:E62"/>
    <mergeCell ref="G62:H62"/>
    <mergeCell ref="D63:E63"/>
    <mergeCell ref="G63:H63"/>
    <mergeCell ref="D64:E64"/>
    <mergeCell ref="G64:H64"/>
    <mergeCell ref="D65:E65"/>
    <mergeCell ref="G65:H65"/>
    <mergeCell ref="D66:E66"/>
    <mergeCell ref="G66:H66"/>
    <mergeCell ref="D67:E67"/>
    <mergeCell ref="G67:H67"/>
    <mergeCell ref="D68:E68"/>
    <mergeCell ref="G68:H68"/>
    <mergeCell ref="D69:E69"/>
    <mergeCell ref="G69:H69"/>
    <mergeCell ref="D70:E70"/>
    <mergeCell ref="G70:H70"/>
    <mergeCell ref="D71:E71"/>
    <mergeCell ref="G71:H71"/>
    <mergeCell ref="D72:E72"/>
    <mergeCell ref="G72:H72"/>
    <mergeCell ref="D73:E73"/>
    <mergeCell ref="G73:H73"/>
    <mergeCell ref="D74:E74"/>
    <mergeCell ref="G74:H74"/>
    <mergeCell ref="D75:E75"/>
    <mergeCell ref="G75:H75"/>
    <mergeCell ref="D76:E76"/>
    <mergeCell ref="G76:H76"/>
    <mergeCell ref="D77:E77"/>
    <mergeCell ref="G77:H77"/>
    <mergeCell ref="D78:E78"/>
    <mergeCell ref="G78:H78"/>
    <mergeCell ref="D79:E79"/>
    <mergeCell ref="G79:H79"/>
    <mergeCell ref="D80:E80"/>
    <mergeCell ref="G80:H80"/>
    <mergeCell ref="D81:E81"/>
    <mergeCell ref="G81:H81"/>
    <mergeCell ref="D82:E82"/>
    <mergeCell ref="G82:H82"/>
    <mergeCell ref="D83:E83"/>
    <mergeCell ref="G83:H83"/>
    <mergeCell ref="D84:E84"/>
    <mergeCell ref="G84:H84"/>
    <mergeCell ref="D85:E85"/>
    <mergeCell ref="G85:H85"/>
    <mergeCell ref="D86:E86"/>
    <mergeCell ref="G86:H86"/>
    <mergeCell ref="D87:E87"/>
    <mergeCell ref="G87:H87"/>
    <mergeCell ref="D88:E88"/>
    <mergeCell ref="G88:H88"/>
    <mergeCell ref="D89:E89"/>
    <mergeCell ref="G89:H89"/>
    <mergeCell ref="D90:E90"/>
    <mergeCell ref="G90:H90"/>
    <mergeCell ref="D91:E91"/>
    <mergeCell ref="G91:H91"/>
    <mergeCell ref="D92:E92"/>
    <mergeCell ref="G92:H92"/>
    <mergeCell ref="D93:E93"/>
    <mergeCell ref="G93:H93"/>
    <mergeCell ref="D94:E94"/>
    <mergeCell ref="G94:H94"/>
    <mergeCell ref="D95:E95"/>
    <mergeCell ref="G95:H95"/>
    <mergeCell ref="D96:E96"/>
    <mergeCell ref="G96:H96"/>
    <mergeCell ref="D97:E97"/>
    <mergeCell ref="G97:H97"/>
    <mergeCell ref="D98:E98"/>
    <mergeCell ref="G98:H98"/>
    <mergeCell ref="D99:E99"/>
    <mergeCell ref="G99:H99"/>
    <mergeCell ref="A100:K100"/>
    <mergeCell ref="A101:K101"/>
    <mergeCell ref="A3:A4"/>
    <mergeCell ref="B3:B4"/>
    <mergeCell ref="C3:C4"/>
    <mergeCell ref="F3:F4"/>
    <mergeCell ref="D3:E4"/>
    <mergeCell ref="G3:H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报价清单</vt:lpstr>
      <vt:lpstr>Sheet1</vt:lpstr>
      <vt:lpstr>表-03 单项工程招标控制价汇总表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陈俊丽</cp:lastModifiedBy>
  <dcterms:created xsi:type="dcterms:W3CDTF">2025-11-10T17:20:00Z</dcterms:created>
  <dcterms:modified xsi:type="dcterms:W3CDTF">2026-10-08T09:09:09Z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A211F8AECB2B416C944D3A8B62D8126F_12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