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6236\Desktop\"/>
    </mc:Choice>
  </mc:AlternateContent>
  <bookViews>
    <workbookView windowWidth="21550" windowHeight="10080" tabRatio="605"/>
  </bookViews>
  <sheets>
    <sheet name="厚街项目临时展厅装修工程清单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4" name="ID_302E7DFB51C6456D8D7C9EA81A79BB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11660" y="20885150"/>
          <a:ext cx="3762375" cy="6934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2EB9FC5B56524665B42AB5DAD7244C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011660" y="9753600"/>
          <a:ext cx="4314825" cy="3914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2E60FD5FD5904682B3B43CDC4473CDE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011660" y="14071600"/>
          <a:ext cx="9934575" cy="7648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0EBEF84F78244FD0BB84D1DE55F0B465"/>
        <xdr:cNvPicPr>
          <a:picLocks noChangeAspect="1"/>
        </xdr:cNvPicPr>
      </xdr:nvPicPr>
      <xdr:blipFill>
        <a:blip r:embed="rId4"/>
        <a:srcRect r="1961" b="51456"/>
        <a:stretch>
          <a:fillRect/>
        </a:stretch>
      </xdr:blipFill>
      <xdr:spPr>
        <a:xfrm>
          <a:off x="12609830" y="6978650"/>
          <a:ext cx="2188210" cy="14738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93B91E56B2A740248AF8F7D4EDCDD95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011660" y="3505200"/>
          <a:ext cx="2990850" cy="5600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8E48A1A3C85248AAB52C1D06974748CB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011660" y="1536700"/>
          <a:ext cx="10325100" cy="6200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E19C33BEB3914D3492AB85323451B3B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011660" y="2324100"/>
          <a:ext cx="10753725" cy="6219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584D0BC279A4492FA97C57E39DE9DC3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011660" y="4292600"/>
          <a:ext cx="11372850" cy="6248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769358377CE34C04AEA19B917D1C870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2011660" y="4699000"/>
          <a:ext cx="11134725" cy="6429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8D562BB2B4A0439AA8489F76AC3F4C2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2011660" y="5156200"/>
          <a:ext cx="10544175" cy="6153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CB7B4B257A59419F8E2AE631E52E154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2011660" y="6731000"/>
          <a:ext cx="11744325" cy="6562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15A8463DC6D542558D1F21DE72B16758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2011660" y="7099300"/>
          <a:ext cx="11506200" cy="6086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0578608CDDEF486A921449241F957BEB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2011660" y="7467600"/>
          <a:ext cx="10344150" cy="5791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14604FE742DB4065B0C012B816EF7E36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2011660" y="8801100"/>
          <a:ext cx="11658600" cy="6400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" name="ID_8EB3D1F0DD4F4230A60C210D60C7C99D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2011660" y="9766300"/>
          <a:ext cx="11506200" cy="6200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1F47DB7CB5554A07864C5CD1629E20B0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2430760" y="14605000"/>
          <a:ext cx="5924550" cy="33528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<sst xmlns="http://schemas.openxmlformats.org/spreadsheetml/2006/main" count="180" uniqueCount="126">
  <si>
    <t>《谢岗项目临时展厅装修工程清单》报价</t>
  </si>
  <si>
    <t>第一部分：硬装工程</t>
  </si>
  <si>
    <t>序号</t>
  </si>
  <si>
    <t>区域</t>
  </si>
  <si>
    <t>项目名称</t>
  </si>
  <si>
    <t>尺寸说明</t>
  </si>
  <si>
    <t>数量</t>
  </si>
  <si>
    <t>单位</t>
  </si>
  <si>
    <t>单价</t>
  </si>
  <si>
    <t>总价</t>
  </si>
  <si>
    <t>备注</t>
  </si>
  <si>
    <t>整体展厅基础（根据实际用量，据实结算）</t>
  </si>
  <si>
    <t>天花顶部电路更改+拆除</t>
  </si>
  <si>
    <t>8500*18700mm</t>
  </si>
  <si>
    <t>平方</t>
  </si>
  <si>
    <t>施工工艺：原有天花多余灯具，电路拆除改建， 天花LED创意工业风造型灯</t>
  </si>
  <si>
    <t>原有天花修复</t>
  </si>
  <si>
    <t>施工工艺：补孔，腻子找平，天花翻新乳胶漆喷涂。</t>
  </si>
  <si>
    <t>外侧通道墙体+玻璃+门</t>
  </si>
  <si>
    <t>1350*3300mm</t>
  </si>
  <si>
    <t>施工工艺：木质结构难燃夹板，轻钢龙骨石膏板，批灰乳胶漆，</t>
  </si>
  <si>
    <t>2400*3300mm</t>
  </si>
  <si>
    <t>14000*800mm</t>
  </si>
  <si>
    <t>14000*2500mm</t>
  </si>
  <si>
    <t>12厘钢化玻璃。边框不锈钢方管开槽。</t>
  </si>
  <si>
    <t>2040*860mm</t>
  </si>
  <si>
    <t>个</t>
  </si>
  <si>
    <t>木门，五金件</t>
  </si>
  <si>
    <t>大门玻璃门</t>
  </si>
  <si>
    <t>800*2500mm(2扇）</t>
  </si>
  <si>
    <t>项</t>
  </si>
  <si>
    <t>材料工艺：玻璃门地弹簧1个、80长拉手1个、不锈钢门架1对，12厘钢化玻璃。</t>
  </si>
  <si>
    <t>茶室、会议室玻璃门</t>
  </si>
  <si>
    <t>80*2500mm</t>
  </si>
  <si>
    <t>材料工艺：玻璃门地弹簧1个、80长拉手1个、不锈钢门架1对，12厘钢化玻璃</t>
  </si>
  <si>
    <t>会议室洽谈区墙体+玻璃</t>
  </si>
  <si>
    <t>8400*4000mm</t>
  </si>
  <si>
    <t>5300*1500mm</t>
  </si>
  <si>
    <t>5300*2500mm</t>
  </si>
  <si>
    <t>窗帘</t>
  </si>
  <si>
    <t>8700*1600</t>
  </si>
  <si>
    <t>施工工艺：可折叠卷帘</t>
  </si>
  <si>
    <t>展厅地毯</t>
  </si>
  <si>
    <t>灰色地毯</t>
  </si>
  <si>
    <t>施工工艺：5毫米灰色办公圈绒专用地毯，含安装</t>
  </si>
  <si>
    <t>防撞条玻璃贴</t>
  </si>
  <si>
    <t>7800*2500*2+1600*2500</t>
  </si>
  <si>
    <t>材料工艺：走廊玻璃+VIP茶室，加厚磨砂喷绘不干胶透光膜。</t>
  </si>
  <si>
    <t>企业logo墙</t>
  </si>
  <si>
    <t>亚克力字+logo</t>
  </si>
  <si>
    <t>1400*400</t>
  </si>
  <si>
    <t>材料工艺：  1.5公分MINI发光字，背面1公分厚透明亚克力发光板背发光字。</t>
  </si>
  <si>
    <t>项目品牌墙</t>
  </si>
  <si>
    <t>品牌墙面灯箱</t>
  </si>
  <si>
    <t>8000*1800</t>
  </si>
  <si>
    <t>灯箱内容，含画面设计。</t>
  </si>
  <si>
    <t>墙体制作</t>
  </si>
  <si>
    <t>8000*4000mm</t>
  </si>
  <si>
    <t>施工工艺：木质结构难燃夹板，轻钢龙骨石膏板，批灰乳胶漆</t>
  </si>
  <si>
    <t>区位图</t>
  </si>
  <si>
    <t>3000*1800</t>
  </si>
  <si>
    <t>材料工艺：灯箱内容等，含画面设计。</t>
  </si>
  <si>
    <t>8200*4000mm</t>
  </si>
  <si>
    <t>800*4000mm</t>
  </si>
  <si>
    <t>电视机</t>
  </si>
  <si>
    <t>98英寸电视</t>
  </si>
  <si>
    <t>98英寸</t>
  </si>
  <si>
    <t>/</t>
  </si>
  <si>
    <t>厚街现有</t>
  </si>
  <si>
    <t>效果图、销控板等</t>
  </si>
  <si>
    <t>UV安迪板</t>
  </si>
  <si>
    <t>根据实际用量，据实结算</t>
  </si>
  <si>
    <t>㎡</t>
  </si>
  <si>
    <t>材料工艺：UV安迪板上墙安装，含画面设计</t>
  </si>
  <si>
    <t>价值展板 入园流程</t>
  </si>
  <si>
    <t>门型展架</t>
  </si>
  <si>
    <t>800*1800mm</t>
  </si>
  <si>
    <t>电梯厅入口顶部灯箱</t>
  </si>
  <si>
    <t>软膜灯箱</t>
  </si>
  <si>
    <t>2000*600mm</t>
  </si>
  <si>
    <t>软膜灯箱+金属边框</t>
  </si>
  <si>
    <t>3F走廊顶部灯箱</t>
  </si>
  <si>
    <t>1900*400mm</t>
  </si>
  <si>
    <t>3F电梯出口指示</t>
  </si>
  <si>
    <t>水牌</t>
  </si>
  <si>
    <t>600*900mm</t>
  </si>
  <si>
    <t>材料工艺：铁艺画架</t>
  </si>
  <si>
    <t>设计单位的设计费</t>
  </si>
  <si>
    <t>本项为本项目的施工图、报装图设计费。</t>
  </si>
  <si>
    <t>文明施工、保护措施、垃圾清运等</t>
  </si>
  <si>
    <t>本项包含成品保护、垃圾清理费、现场管理费</t>
  </si>
  <si>
    <t>工程以外保险</t>
  </si>
  <si>
    <t>总价最高保额200万工程意外险。</t>
  </si>
  <si>
    <t>小计：</t>
  </si>
  <si>
    <t>第二部分：软装工程/家电</t>
  </si>
  <si>
    <t>软
装
工
程
/
家
电</t>
  </si>
  <si>
    <t>办公卡桌</t>
  </si>
  <si>
    <t>尺寸：1360*1200*1100</t>
  </si>
  <si>
    <t>套</t>
  </si>
  <si>
    <t>6人位，柜子、椅子</t>
  </si>
  <si>
    <t>茶桌</t>
  </si>
  <si>
    <t>尺寸：1800*75</t>
  </si>
  <si>
    <t>材质：岩板+碳素钢 茶椅：1主椅+5客椅
其他配套：茶盘+茶壶+茶柜+茶桶</t>
  </si>
  <si>
    <t>接待台+带高脚椅</t>
  </si>
  <si>
    <t>尺寸：700*450*1100</t>
  </si>
  <si>
    <t>饮水机</t>
  </si>
  <si>
    <t>尺寸：332*332*1016</t>
  </si>
  <si>
    <t>台</t>
  </si>
  <si>
    <t>项目资料架</t>
  </si>
  <si>
    <t>尺寸：570*700*1550</t>
  </si>
  <si>
    <t>玫瑰金不锈钢资料架、印LOGO</t>
  </si>
  <si>
    <t>洽谈桌</t>
  </si>
  <si>
    <t>尺寸：直径800*750</t>
  </si>
  <si>
    <t>洽谈椅/常规</t>
  </si>
  <si>
    <t>尺寸：600*550*550</t>
  </si>
  <si>
    <t>张</t>
  </si>
  <si>
    <t>定制logo纸巾盒</t>
  </si>
  <si>
    <t>尺寸：135*190*95</t>
  </si>
  <si>
    <t>A</t>
  </si>
  <si>
    <t>合计：</t>
  </si>
  <si>
    <t>B</t>
  </si>
  <si>
    <t>税金:A*%=B</t>
  </si>
  <si>
    <t>备注：含税总价，增值税专票发票 票面税率：%</t>
  </si>
  <si>
    <t>C</t>
  </si>
  <si>
    <t>总计：A+B=C</t>
  </si>
  <si>
    <t>备注：施工周期20天。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</si>
</sst>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1">
    <font>
      <sz val="12"/>
      <name val="宋体"/>
      <charset val="134"/>
    </font>
    <font>
      <sz val="12"/>
      <name val="微软雅黑"/>
      <charset val="134"/>
    </font>
    <font>
      <b/>
      <sz val="22"/>
      <name val="宋体"/>
      <charset val="134"/>
    </font>
    <font>
      <sz val="11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b/>
      <sz val="10"/>
      <name val="微软雅黑"/>
      <charset val="134"/>
    </font>
    <font>
      <sz val="11"/>
      <color theme="1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22" fillId="10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Protection="0">
      <alignment vertical="top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2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77" fontId="5" fillId="4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7" fontId="5" fillId="4" borderId="3" xfId="0" applyNumberFormat="1" applyFont="1" applyFill="1" applyBorder="1" applyAlignment="1">
      <alignment horizontal="center" vertical="center" wrapText="1"/>
    </xf>
    <xf numFmtId="177" fontId="5" fillId="3" borderId="1" xfId="0" applyNumberFormat="1" applyFont="1" applyFill="1" applyBorder="1" applyAlignment="1">
      <alignment horizontal="center" vertical="center" wrapText="1"/>
    </xf>
    <xf numFmtId="177" fontId="5" fillId="4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7" fontId="5" fillId="3" borderId="2" xfId="0" applyNumberFormat="1" applyFont="1" applyFill="1" applyBorder="1" applyAlignment="1">
      <alignment horizontal="center" vertical="center" wrapText="1"/>
    </xf>
    <xf numFmtId="177" fontId="5" fillId="3" borderId="3" xfId="0" applyNumberFormat="1" applyFont="1" applyFill="1" applyBorder="1" applyAlignment="1">
      <alignment horizontal="center" vertical="center" wrapText="1"/>
    </xf>
    <xf numFmtId="177" fontId="5" fillId="3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 wrapText="1"/>
    </xf>
    <xf numFmtId="176" fontId="6" fillId="0" borderId="1" xfId="2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176" fontId="7" fillId="5" borderId="1" xfId="2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76" fontId="4" fillId="0" borderId="1" xfId="2" applyNumberFormat="1" applyFont="1" applyFill="1" applyBorder="1" applyAlignment="1">
      <alignment horizontal="center" vertical="center"/>
    </xf>
    <xf numFmtId="0" fontId="5" fillId="4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right" vertical="center" wrapText="1"/>
    </xf>
    <xf numFmtId="176" fontId="9" fillId="6" borderId="1" xfId="2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3" fontId="0" fillId="0" borderId="0" xfId="2" applyNumberFormat="1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_Sheet1" xfId="51"/>
    <cellStyle name="样式 1" xfId="52"/>
  </cellStyles>
  <tableStyles count="0" defaultTableStyle="TableStyleMedium9" defaultPivotStyle="PivotStyleLight16"/>
  <colors>
    <mruColors>
      <color rgb="00333333"/>
      <color rgb="00C0C0C0"/>
      <color rgb="0099CC00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zoomScale="85" zoomScaleNormal="85" topLeftCell="A2" workbookViewId="0">
      <selection activeCell="D12" sqref="D12"/>
    </sheetView>
  </sheetViews>
  <sheetFormatPr defaultColWidth="9" defaultRowHeight="21.75" customHeight="1"/>
  <cols>
    <col min="1" max="1" width="5.5" style="3" customWidth="1"/>
    <col min="2" max="2" width="11.7666666666667" style="3" customWidth="1"/>
    <col min="3" max="3" width="14.6" style="4" customWidth="1"/>
    <col min="4" max="4" width="15.875" style="5" customWidth="1"/>
    <col min="5" max="5" width="9.7" style="6" customWidth="1"/>
    <col min="6" max="6" width="8.725" style="6" customWidth="1"/>
    <col min="7" max="7" width="7.15833333333333" style="7" customWidth="1"/>
    <col min="8" max="8" width="7.54166666666667" style="8" customWidth="1"/>
    <col min="9" max="9" width="25.975" style="6" customWidth="1"/>
    <col min="10" max="10" width="21.5" customWidth="1"/>
    <col min="11" max="11" width="9" style="9" customWidth="1"/>
    <col min="12" max="12" width="9" style="10" customWidth="1"/>
  </cols>
  <sheetData>
    <row r="1" ht="37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ht="22" customHeight="1" spans="1:1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3"/>
    </row>
    <row r="3" ht="24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3"/>
    </row>
    <row r="4" ht="25" customHeight="1" spans="1:12">
      <c r="A4" s="15">
        <v>1</v>
      </c>
      <c r="B4" s="16" t="s">
        <v>11</v>
      </c>
      <c r="C4" s="17" t="s">
        <v>12</v>
      </c>
      <c r="D4" s="17" t="s">
        <v>13</v>
      </c>
      <c r="E4" s="18">
        <v>158.95</v>
      </c>
      <c r="F4" s="18" t="s">
        <v>14</v>
      </c>
      <c r="G4" s="19"/>
      <c r="H4" s="20">
        <f>G4*E4</f>
        <v>0</v>
      </c>
      <c r="I4" s="21" t="s">
        <v>15</v>
      </c>
      <c r="J4" s="22" t="str">
        <f>_xlfn.DISPIMG("ID_8E48A1A3C85248AAB52C1D06974748CB",1)</f>
        <v>=DISPIMG("ID_8E48A1A3C85248AAB52C1D06974748CB",1)</v>
      </c>
    </row>
    <row r="5" ht="25" customHeight="1" spans="1:12">
      <c r="A5" s="15"/>
      <c r="B5" s="16"/>
      <c r="C5" s="16" t="s">
        <v>16</v>
      </c>
      <c r="D5" s="17" t="s">
        <v>13</v>
      </c>
      <c r="E5" s="18">
        <v>158.95</v>
      </c>
      <c r="F5" s="18" t="s">
        <v>14</v>
      </c>
      <c r="G5" s="19"/>
      <c r="H5" s="20">
        <f>G5*E5</f>
        <v>0</v>
      </c>
      <c r="I5" s="23" t="s">
        <v>17</v>
      </c>
      <c r="J5" s="22"/>
    </row>
    <row r="6" ht="25" customHeight="1" spans="1:12">
      <c r="A6" s="15"/>
      <c r="B6" s="16"/>
      <c r="C6" s="24" t="s">
        <v>18</v>
      </c>
      <c r="D6" s="17" t="s">
        <v>19</v>
      </c>
      <c r="E6" s="18">
        <v>4.46</v>
      </c>
      <c r="F6" s="18" t="s">
        <v>14</v>
      </c>
      <c r="G6" s="19"/>
      <c r="H6" s="20">
        <f>G6*E6</f>
        <v>0</v>
      </c>
      <c r="I6" s="23" t="s">
        <v>20</v>
      </c>
      <c r="J6" s="22" t="str">
        <f>_xlfn.DISPIMG("ID_E19C33BEB3914D3492AB85323451B3B8",1)</f>
        <v>=DISPIMG("ID_E19C33BEB3914D3492AB85323451B3B8",1)</v>
      </c>
      <c r="K6" s="25"/>
    </row>
    <row r="7" ht="25" customHeight="1" spans="1:12">
      <c r="A7" s="15"/>
      <c r="B7" s="16"/>
      <c r="C7" s="26"/>
      <c r="D7" s="17" t="s">
        <v>21</v>
      </c>
      <c r="E7" s="18">
        <v>7.92</v>
      </c>
      <c r="F7" s="18" t="s">
        <v>14</v>
      </c>
      <c r="G7" s="19"/>
      <c r="H7" s="20">
        <f t="shared" ref="H7:H20" si="0">G7*E7</f>
        <v>0</v>
      </c>
      <c r="I7" s="23" t="s">
        <v>20</v>
      </c>
      <c r="J7" s="22"/>
      <c r="K7" s="25"/>
    </row>
    <row r="8" ht="25" customHeight="1" spans="1:12">
      <c r="A8" s="15"/>
      <c r="B8" s="16"/>
      <c r="C8" s="26"/>
      <c r="D8" s="17" t="s">
        <v>22</v>
      </c>
      <c r="E8" s="18">
        <v>11.2</v>
      </c>
      <c r="F8" s="18" t="s">
        <v>14</v>
      </c>
      <c r="G8" s="19"/>
      <c r="H8" s="20">
        <f t="shared" si="0"/>
        <v>0</v>
      </c>
      <c r="I8" s="23" t="s">
        <v>20</v>
      </c>
      <c r="J8" s="22"/>
      <c r="K8" s="25"/>
    </row>
    <row r="9" ht="25" customHeight="1" spans="1:12">
      <c r="A9" s="15"/>
      <c r="B9" s="16"/>
      <c r="C9" s="26"/>
      <c r="D9" s="27" t="s">
        <v>23</v>
      </c>
      <c r="E9" s="18">
        <v>35</v>
      </c>
      <c r="F9" s="18" t="s">
        <v>14</v>
      </c>
      <c r="G9" s="19"/>
      <c r="H9" s="20">
        <f t="shared" si="0"/>
        <v>0</v>
      </c>
      <c r="I9" s="23" t="s">
        <v>24</v>
      </c>
      <c r="J9" s="22"/>
      <c r="K9" s="25"/>
    </row>
    <row r="10" ht="25" customHeight="1" spans="1:12">
      <c r="A10" s="15"/>
      <c r="B10" s="16"/>
      <c r="C10" s="28"/>
      <c r="D10" s="27" t="s">
        <v>25</v>
      </c>
      <c r="E10" s="18">
        <v>1</v>
      </c>
      <c r="F10" s="18" t="s">
        <v>26</v>
      </c>
      <c r="G10" s="19"/>
      <c r="H10" s="20">
        <f t="shared" si="0"/>
        <v>0</v>
      </c>
      <c r="I10" s="23" t="s">
        <v>27</v>
      </c>
      <c r="J10" s="13" t="str">
        <f>_xlfn.DISPIMG("ID_93B91E56B2A740248AF8F7D4EDCDD951",1)</f>
        <v>=DISPIMG("ID_93B91E56B2A740248AF8F7D4EDCDD951",1)</v>
      </c>
    </row>
    <row r="11" customFormat="1" ht="32" customHeight="1" spans="1:12">
      <c r="A11" s="15"/>
      <c r="B11" s="16"/>
      <c r="C11" s="27" t="s">
        <v>28</v>
      </c>
      <c r="D11" s="27" t="s">
        <v>29</v>
      </c>
      <c r="E11" s="18">
        <v>1</v>
      </c>
      <c r="F11" s="18" t="s">
        <v>30</v>
      </c>
      <c r="G11" s="19"/>
      <c r="H11" s="20">
        <f t="shared" si="0"/>
        <v>0</v>
      </c>
      <c r="I11" s="29" t="s">
        <v>31</v>
      </c>
      <c r="J11" s="13" t="str">
        <f>_xlfn.DISPIMG("ID_584D0BC279A4492FA97C57E39DE9DC36",1)</f>
        <v>=DISPIMG("ID_584D0BC279A4492FA97C57E39DE9DC36",1)</v>
      </c>
      <c r="K11" s="9"/>
      <c r="L11" s="10"/>
    </row>
    <row r="12" customFormat="1" ht="36" customHeight="1" spans="1:12">
      <c r="A12" s="15"/>
      <c r="B12" s="16"/>
      <c r="C12" s="27" t="s">
        <v>32</v>
      </c>
      <c r="D12" s="27" t="s">
        <v>33</v>
      </c>
      <c r="E12" s="18">
        <v>2</v>
      </c>
      <c r="F12" s="18" t="s">
        <v>30</v>
      </c>
      <c r="G12" s="19"/>
      <c r="H12" s="20">
        <f t="shared" si="0"/>
        <v>0</v>
      </c>
      <c r="I12" s="29" t="s">
        <v>34</v>
      </c>
      <c r="J12" s="13" t="str">
        <f>_xlfn.DISPIMG("ID_769358377CE34C04AEA19B917D1C8701",1)</f>
        <v>=DISPIMG("ID_769358377CE34C04AEA19B917D1C8701",1)</v>
      </c>
      <c r="K12" s="9"/>
      <c r="L12" s="10"/>
    </row>
    <row r="13" ht="28" customHeight="1" spans="1:12">
      <c r="A13" s="15"/>
      <c r="B13" s="16"/>
      <c r="C13" s="30" t="s">
        <v>35</v>
      </c>
      <c r="D13" s="27" t="s">
        <v>36</v>
      </c>
      <c r="E13" s="18">
        <v>33.6</v>
      </c>
      <c r="F13" s="18" t="s">
        <v>14</v>
      </c>
      <c r="G13" s="19"/>
      <c r="H13" s="20">
        <f t="shared" si="0"/>
        <v>0</v>
      </c>
      <c r="I13" s="23" t="s">
        <v>20</v>
      </c>
      <c r="J13" s="22" t="str">
        <f>_xlfn.DISPIMG("ID_8D562BB2B4A0439AA8489F76AC3F4C28",1)</f>
        <v>=DISPIMG("ID_8D562BB2B4A0439AA8489F76AC3F4C28",1)</v>
      </c>
    </row>
    <row r="14" ht="28" customHeight="1" spans="1:12">
      <c r="A14" s="15"/>
      <c r="B14" s="16"/>
      <c r="C14" s="31"/>
      <c r="D14" s="27" t="s">
        <v>36</v>
      </c>
      <c r="E14" s="18">
        <v>33.6</v>
      </c>
      <c r="F14" s="18" t="s">
        <v>14</v>
      </c>
      <c r="G14" s="19"/>
      <c r="H14" s="20">
        <f t="shared" si="0"/>
        <v>0</v>
      </c>
      <c r="I14" s="23" t="s">
        <v>20</v>
      </c>
      <c r="J14" s="22"/>
    </row>
    <row r="15" ht="28" customHeight="1" spans="1:12">
      <c r="A15" s="15"/>
      <c r="B15" s="16"/>
      <c r="C15" s="31"/>
      <c r="D15" s="27" t="s">
        <v>37</v>
      </c>
      <c r="E15" s="18">
        <v>7.95</v>
      </c>
      <c r="F15" s="18" t="s">
        <v>14</v>
      </c>
      <c r="G15" s="19"/>
      <c r="H15" s="20">
        <f t="shared" si="0"/>
        <v>0</v>
      </c>
      <c r="I15" s="23" t="s">
        <v>20</v>
      </c>
      <c r="J15" s="22"/>
    </row>
    <row r="16" ht="28" customHeight="1" spans="1:12">
      <c r="A16" s="15"/>
      <c r="B16" s="16"/>
      <c r="C16" s="32"/>
      <c r="D16" s="27" t="s">
        <v>38</v>
      </c>
      <c r="E16" s="18">
        <v>13.25</v>
      </c>
      <c r="F16" s="18" t="s">
        <v>14</v>
      </c>
      <c r="G16" s="19"/>
      <c r="H16" s="20">
        <f t="shared" si="0"/>
        <v>0</v>
      </c>
      <c r="I16" s="29" t="s">
        <v>24</v>
      </c>
      <c r="J16" s="22"/>
    </row>
    <row r="17" ht="28" customHeight="1" spans="1:12">
      <c r="A17" s="15"/>
      <c r="B17" s="16"/>
      <c r="C17" s="16" t="s">
        <v>39</v>
      </c>
      <c r="D17" s="16" t="s">
        <v>40</v>
      </c>
      <c r="E17" s="18">
        <v>1</v>
      </c>
      <c r="F17" s="18" t="s">
        <v>30</v>
      </c>
      <c r="G17" s="19"/>
      <c r="H17" s="20">
        <f t="shared" si="0"/>
        <v>0</v>
      </c>
      <c r="I17" s="33" t="s">
        <v>41</v>
      </c>
      <c r="J17" s="13" t="str">
        <f>_xlfn.DISPIMG("ID_CB7B4B257A59419F8E2AE631E52E1548",1)</f>
        <v>=DISPIMG("ID_CB7B4B257A59419F8E2AE631E52E1548",1)</v>
      </c>
    </row>
    <row r="18" ht="28" customHeight="1" spans="1:12">
      <c r="A18" s="15"/>
      <c r="B18" s="16"/>
      <c r="C18" s="16" t="s">
        <v>42</v>
      </c>
      <c r="D18" s="16" t="s">
        <v>43</v>
      </c>
      <c r="E18" s="18">
        <v>180</v>
      </c>
      <c r="F18" s="18" t="s">
        <v>14</v>
      </c>
      <c r="G18" s="19"/>
      <c r="H18" s="20">
        <f t="shared" si="0"/>
        <v>0</v>
      </c>
      <c r="I18" s="33" t="s">
        <v>44</v>
      </c>
      <c r="J18" s="13" t="str">
        <f>_xlfn.DISPIMG("ID_15A8463DC6D542558D1F21DE72B16758",1)</f>
        <v>=DISPIMG("ID_15A8463DC6D542558D1F21DE72B16758",1)</v>
      </c>
    </row>
    <row r="19" ht="28" customHeight="1" spans="1:12">
      <c r="A19" s="15"/>
      <c r="B19" s="16"/>
      <c r="C19" s="16" t="s">
        <v>45</v>
      </c>
      <c r="D19" s="16" t="s">
        <v>46</v>
      </c>
      <c r="E19" s="34">
        <v>1</v>
      </c>
      <c r="F19" s="34" t="s">
        <v>30</v>
      </c>
      <c r="G19" s="18"/>
      <c r="H19" s="20">
        <f t="shared" si="0"/>
        <v>0</v>
      </c>
      <c r="I19" s="35" t="s">
        <v>47</v>
      </c>
      <c r="J19" s="13" t="str">
        <f>_xlfn.DISPIMG("ID_0578608CDDEF486A921449241F957BEB",1)</f>
        <v>=DISPIMG("ID_0578608CDDEF486A921449241F957BEB",1)</v>
      </c>
    </row>
    <row r="20" ht="34" customHeight="1" spans="1:12">
      <c r="A20" s="15"/>
      <c r="B20" s="36" t="s">
        <v>48</v>
      </c>
      <c r="C20" s="27" t="s">
        <v>49</v>
      </c>
      <c r="D20" s="27" t="s">
        <v>50</v>
      </c>
      <c r="E20" s="18">
        <v>1</v>
      </c>
      <c r="F20" s="18" t="s">
        <v>30</v>
      </c>
      <c r="G20" s="19"/>
      <c r="H20" s="20">
        <f t="shared" si="0"/>
        <v>0</v>
      </c>
      <c r="I20" s="29" t="s">
        <v>51</v>
      </c>
      <c r="J20" s="13" t="str">
        <f>_xlfn.DISPIMG("ID_0EBEF84F78244FD0BB84D1DE55F0B465",1)</f>
        <v>=DISPIMG("ID_0EBEF84F78244FD0BB84D1DE55F0B465",1)</v>
      </c>
    </row>
    <row r="21" ht="26" customHeight="1" spans="1:12">
      <c r="A21" s="15"/>
      <c r="B21" s="36" t="s">
        <v>52</v>
      </c>
      <c r="C21" s="27" t="s">
        <v>53</v>
      </c>
      <c r="D21" s="27" t="s">
        <v>54</v>
      </c>
      <c r="E21" s="18">
        <v>1</v>
      </c>
      <c r="F21" s="18" t="s">
        <v>26</v>
      </c>
      <c r="G21" s="19"/>
      <c r="H21" s="20"/>
      <c r="I21" s="29" t="s">
        <v>55</v>
      </c>
      <c r="J21" s="13" t="str">
        <f>_xlfn.DISPIMG("ID_2EB9FC5B56524665B42AB5DAD7244C53",1)</f>
        <v>=DISPIMG("ID_2EB9FC5B56524665B42AB5DAD7244C53",1)</v>
      </c>
    </row>
    <row r="22" ht="26" customHeight="1" spans="1:12">
      <c r="A22" s="15"/>
      <c r="B22" s="37"/>
      <c r="C22" s="38" t="s">
        <v>56</v>
      </c>
      <c r="D22" s="17" t="s">
        <v>57</v>
      </c>
      <c r="E22" s="18">
        <v>32</v>
      </c>
      <c r="F22" s="18" t="s">
        <v>14</v>
      </c>
      <c r="G22" s="19"/>
      <c r="H22" s="20">
        <f>G22*E22</f>
        <v>0</v>
      </c>
      <c r="I22" s="23" t="s">
        <v>58</v>
      </c>
      <c r="J22" s="13" t="str">
        <f>_xlfn.DISPIMG("ID_14604FE742DB4065B0C012B816EF7E36",1)</f>
        <v>=DISPIMG("ID_14604FE742DB4065B0C012B816EF7E36",1)</v>
      </c>
    </row>
    <row r="23" ht="26" customHeight="1" spans="1:12">
      <c r="A23" s="15"/>
      <c r="B23" s="36" t="s">
        <v>59</v>
      </c>
      <c r="C23" s="16" t="s">
        <v>59</v>
      </c>
      <c r="D23" s="16" t="s">
        <v>60</v>
      </c>
      <c r="E23" s="18">
        <v>1</v>
      </c>
      <c r="F23" s="18" t="s">
        <v>26</v>
      </c>
      <c r="G23" s="19"/>
      <c r="H23" s="20">
        <f>G23*E23</f>
        <v>0</v>
      </c>
      <c r="I23" s="23" t="s">
        <v>61</v>
      </c>
      <c r="J23" s="13" t="str">
        <f>_xlfn.DISPIMG("ID_2EB9FC5B56524665B42AB5DAD7244C53",1)</f>
        <v>=DISPIMG("ID_2EB9FC5B56524665B42AB5DAD7244C53",1)</v>
      </c>
    </row>
    <row r="24" ht="26" customHeight="1" spans="1:12">
      <c r="A24" s="15"/>
      <c r="B24" s="39"/>
      <c r="C24" s="16" t="s">
        <v>56</v>
      </c>
      <c r="D24" s="17" t="s">
        <v>62</v>
      </c>
      <c r="E24" s="18">
        <v>32.8</v>
      </c>
      <c r="F24" s="18" t="s">
        <v>14</v>
      </c>
      <c r="G24" s="19"/>
      <c r="H24" s="20">
        <f>G24*E24</f>
        <v>0</v>
      </c>
      <c r="I24" s="23" t="s">
        <v>58</v>
      </c>
      <c r="J24" s="22" t="str">
        <f>_xlfn.DISPIMG("ID_8EB3D1F0DD4F4230A60C210D60C7C99D",1)</f>
        <v>=DISPIMG("ID_8EB3D1F0DD4F4230A60C210D60C7C99D",1)</v>
      </c>
    </row>
    <row r="25" ht="26" customHeight="1" spans="1:12">
      <c r="A25" s="15"/>
      <c r="B25" s="37"/>
      <c r="C25" s="16" t="s">
        <v>56</v>
      </c>
      <c r="D25" s="16" t="s">
        <v>63</v>
      </c>
      <c r="E25" s="34">
        <v>3.2</v>
      </c>
      <c r="F25" s="18" t="s">
        <v>14</v>
      </c>
      <c r="G25" s="19"/>
      <c r="H25" s="20">
        <f>G25*E25</f>
        <v>0</v>
      </c>
      <c r="I25" s="23" t="s">
        <v>58</v>
      </c>
      <c r="J25" s="22"/>
    </row>
    <row r="26" ht="26" customHeight="1" spans="1:12">
      <c r="A26" s="15"/>
      <c r="B26" s="16" t="s">
        <v>64</v>
      </c>
      <c r="C26" s="16" t="s">
        <v>65</v>
      </c>
      <c r="D26" s="16" t="s">
        <v>66</v>
      </c>
      <c r="E26" s="34">
        <v>1</v>
      </c>
      <c r="F26" s="34" t="s">
        <v>30</v>
      </c>
      <c r="G26" s="19" t="s">
        <v>67</v>
      </c>
      <c r="H26" s="40" t="s">
        <v>68</v>
      </c>
      <c r="I26" s="33"/>
      <c r="J26" s="13"/>
    </row>
    <row r="27" ht="26" customHeight="1" spans="1:12">
      <c r="A27" s="15"/>
      <c r="B27" s="16" t="s">
        <v>69</v>
      </c>
      <c r="C27" s="16" t="s">
        <v>70</v>
      </c>
      <c r="D27" s="16" t="s">
        <v>71</v>
      </c>
      <c r="E27" s="18">
        <v>3</v>
      </c>
      <c r="F27" s="18" t="s">
        <v>72</v>
      </c>
      <c r="G27" s="19"/>
      <c r="H27" s="20">
        <f>G27*E27</f>
        <v>0</v>
      </c>
      <c r="I27" s="23" t="s">
        <v>73</v>
      </c>
      <c r="J27" s="13"/>
    </row>
    <row r="28" ht="26" customHeight="1" spans="1:12">
      <c r="A28" s="15"/>
      <c r="B28" s="16" t="s">
        <v>74</v>
      </c>
      <c r="C28" s="16" t="s">
        <v>75</v>
      </c>
      <c r="D28" s="16" t="s">
        <v>76</v>
      </c>
      <c r="E28" s="18">
        <v>3</v>
      </c>
      <c r="F28" s="18" t="s">
        <v>30</v>
      </c>
      <c r="G28" s="19"/>
      <c r="H28" s="20">
        <f>G28*E28</f>
        <v>0</v>
      </c>
      <c r="I28" s="23" t="s">
        <v>75</v>
      </c>
      <c r="J28" s="13"/>
    </row>
    <row r="29" customFormat="1" ht="26" customHeight="1" spans="1:12">
      <c r="A29" s="15"/>
      <c r="B29" s="16" t="s">
        <v>77</v>
      </c>
      <c r="C29" s="16" t="s">
        <v>78</v>
      </c>
      <c r="D29" s="16" t="s">
        <v>79</v>
      </c>
      <c r="E29" s="18">
        <v>1</v>
      </c>
      <c r="F29" s="18" t="s">
        <v>26</v>
      </c>
      <c r="G29" s="19"/>
      <c r="H29" s="20">
        <f>G29*E29</f>
        <v>0</v>
      </c>
      <c r="I29" s="23" t="s">
        <v>80</v>
      </c>
      <c r="J29" s="13" t="str">
        <f>_xlfn.DISPIMG("ID_2E60FD5FD5904682B3B43CDC4473CDE9",1)</f>
        <v>=DISPIMG("ID_2E60FD5FD5904682B3B43CDC4473CDE9",1)</v>
      </c>
      <c r="K29" s="9"/>
      <c r="L29" s="10"/>
    </row>
    <row r="30" customFormat="1" ht="26" customHeight="1" spans="1:12">
      <c r="A30" s="15"/>
      <c r="B30" s="16" t="s">
        <v>81</v>
      </c>
      <c r="C30" s="16" t="s">
        <v>78</v>
      </c>
      <c r="D30" s="16" t="s">
        <v>82</v>
      </c>
      <c r="E30" s="18">
        <v>1</v>
      </c>
      <c r="F30" s="18" t="s">
        <v>26</v>
      </c>
      <c r="G30" s="19"/>
      <c r="H30" s="20">
        <f>G30*E30</f>
        <v>0</v>
      </c>
      <c r="I30" s="23" t="s">
        <v>80</v>
      </c>
      <c r="J30" s="13"/>
      <c r="K30" s="9"/>
      <c r="L30" s="10"/>
    </row>
    <row r="31" customFormat="1" ht="26" customHeight="1" spans="1:12">
      <c r="A31" s="15"/>
      <c r="B31" s="16" t="s">
        <v>83</v>
      </c>
      <c r="C31" s="16" t="s">
        <v>84</v>
      </c>
      <c r="D31" s="16" t="s">
        <v>85</v>
      </c>
      <c r="E31" s="18">
        <v>2</v>
      </c>
      <c r="F31" s="18" t="s">
        <v>26</v>
      </c>
      <c r="G31" s="19"/>
      <c r="H31" s="20">
        <f>G31*E31</f>
        <v>0</v>
      </c>
      <c r="I31" s="23" t="s">
        <v>86</v>
      </c>
      <c r="J31" s="13"/>
      <c r="K31" s="9"/>
      <c r="L31" s="10"/>
    </row>
    <row r="32" s="1" customFormat="1" ht="28" customHeight="1" spans="1:12">
      <c r="A32" s="15"/>
      <c r="B32" s="41" t="s">
        <v>87</v>
      </c>
      <c r="C32" s="41"/>
      <c r="D32" s="21" t="s">
        <v>88</v>
      </c>
      <c r="E32" s="21"/>
      <c r="F32" s="21"/>
      <c r="G32" s="21"/>
      <c r="H32" s="20"/>
      <c r="I32" s="23"/>
      <c r="J32" s="42"/>
      <c r="K32" s="2"/>
      <c r="L32" s="43"/>
    </row>
    <row r="33" s="1" customFormat="1" ht="28" customHeight="1" spans="1:12">
      <c r="A33" s="15"/>
      <c r="B33" s="41" t="s">
        <v>89</v>
      </c>
      <c r="C33" s="41"/>
      <c r="D33" s="21" t="s">
        <v>90</v>
      </c>
      <c r="E33" s="21"/>
      <c r="F33" s="21"/>
      <c r="G33" s="21"/>
      <c r="H33" s="20"/>
      <c r="I33" s="23"/>
      <c r="J33" s="42"/>
      <c r="K33" s="2"/>
      <c r="L33" s="43"/>
    </row>
    <row r="34" s="1" customFormat="1" ht="28" customHeight="1" spans="1:12">
      <c r="A34" s="15"/>
      <c r="B34" s="44" t="s">
        <v>91</v>
      </c>
      <c r="C34" s="44"/>
      <c r="D34" s="45" t="s">
        <v>92</v>
      </c>
      <c r="E34" s="45"/>
      <c r="F34" s="45"/>
      <c r="G34" s="45"/>
      <c r="H34" s="20"/>
      <c r="I34" s="29"/>
      <c r="J34" s="42"/>
      <c r="K34" s="2"/>
      <c r="L34" s="43"/>
    </row>
    <row r="35" s="1" customFormat="1" ht="23" customHeight="1" spans="1:12">
      <c r="A35" s="46" t="s">
        <v>93</v>
      </c>
      <c r="B35" s="46"/>
      <c r="C35" s="46"/>
      <c r="D35" s="46"/>
      <c r="E35" s="46"/>
      <c r="F35" s="46"/>
      <c r="G35" s="46"/>
      <c r="H35" s="47">
        <f>SUM(H4:H34)</f>
        <v>0</v>
      </c>
      <c r="I35" s="48"/>
      <c r="J35" s="42"/>
      <c r="K35" s="2"/>
      <c r="L35" s="43"/>
    </row>
    <row r="36" s="1" customFormat="1" ht="23" customHeight="1" spans="1:12">
      <c r="A36" s="12" t="s">
        <v>94</v>
      </c>
      <c r="B36" s="12"/>
      <c r="C36" s="12"/>
      <c r="D36" s="12"/>
      <c r="E36" s="12"/>
      <c r="F36" s="12"/>
      <c r="G36" s="12"/>
      <c r="H36" s="12"/>
      <c r="I36" s="12"/>
      <c r="J36" s="42"/>
      <c r="K36" s="2"/>
      <c r="L36" s="43"/>
    </row>
    <row r="37" s="1" customFormat="1" ht="28" customHeight="1" spans="1:12">
      <c r="A37" s="15">
        <v>2</v>
      </c>
      <c r="B37" s="16" t="s">
        <v>95</v>
      </c>
      <c r="C37" s="14" t="s">
        <v>96</v>
      </c>
      <c r="D37" s="17" t="s">
        <v>97</v>
      </c>
      <c r="E37" s="18">
        <v>1</v>
      </c>
      <c r="F37" s="18" t="s">
        <v>98</v>
      </c>
      <c r="G37" s="19"/>
      <c r="H37" s="49">
        <f>G37*E37</f>
        <v>0</v>
      </c>
      <c r="I37" s="23" t="s">
        <v>99</v>
      </c>
      <c r="J37" s="42" t="str">
        <f>_xlfn.DISPIMG("ID_1F47DB7CB5554A07864C5CD1629E20B0",1)</f>
        <v>=DISPIMG("ID_1F47DB7CB5554A07864C5CD1629E20B0",1)</v>
      </c>
      <c r="K37" s="2"/>
      <c r="L37" s="2"/>
    </row>
    <row r="38" s="1" customFormat="1" ht="71" customHeight="1" spans="1:12">
      <c r="A38" s="15"/>
      <c r="B38" s="16"/>
      <c r="C38" s="14" t="s">
        <v>100</v>
      </c>
      <c r="D38" s="17" t="s">
        <v>101</v>
      </c>
      <c r="E38" s="18">
        <v>1</v>
      </c>
      <c r="F38" s="18" t="s">
        <v>98</v>
      </c>
      <c r="G38" s="19"/>
      <c r="H38" s="49">
        <f>G38*E38</f>
        <v>0</v>
      </c>
      <c r="I38" s="23" t="s">
        <v>102</v>
      </c>
      <c r="J38" s="42"/>
      <c r="K38" s="2"/>
      <c r="L38" s="2"/>
    </row>
    <row r="39" s="1" customFormat="1" ht="41" customHeight="1" spans="1:12">
      <c r="A39" s="15"/>
      <c r="B39" s="16"/>
      <c r="C39" s="14" t="s">
        <v>103</v>
      </c>
      <c r="D39" s="17" t="s">
        <v>104</v>
      </c>
      <c r="E39" s="18">
        <v>1</v>
      </c>
      <c r="F39" s="18" t="s">
        <v>98</v>
      </c>
      <c r="G39" s="19" t="s">
        <v>67</v>
      </c>
      <c r="H39" s="40" t="s">
        <v>68</v>
      </c>
      <c r="I39" s="23"/>
      <c r="J39" s="42"/>
      <c r="K39" s="2"/>
      <c r="L39" s="43"/>
    </row>
    <row r="40" s="1" customFormat="1" ht="28" customHeight="1" spans="1:12">
      <c r="A40" s="15"/>
      <c r="B40" s="16"/>
      <c r="C40" s="14" t="s">
        <v>105</v>
      </c>
      <c r="D40" s="17" t="s">
        <v>106</v>
      </c>
      <c r="E40" s="18">
        <v>1</v>
      </c>
      <c r="F40" s="18" t="s">
        <v>107</v>
      </c>
      <c r="G40" s="19" t="s">
        <v>67</v>
      </c>
      <c r="H40" s="40" t="s">
        <v>68</v>
      </c>
      <c r="I40" s="23"/>
      <c r="J40" s="42"/>
      <c r="K40" s="2"/>
      <c r="L40" s="43"/>
    </row>
    <row r="41" s="1" customFormat="1" ht="28" customHeight="1" spans="1:12">
      <c r="A41" s="15"/>
      <c r="B41" s="16"/>
      <c r="C41" s="14" t="s">
        <v>108</v>
      </c>
      <c r="D41" s="17" t="s">
        <v>109</v>
      </c>
      <c r="E41" s="18">
        <v>1</v>
      </c>
      <c r="F41" s="18" t="s">
        <v>26</v>
      </c>
      <c r="G41" s="19"/>
      <c r="H41" s="20">
        <f>G41*E41</f>
        <v>0</v>
      </c>
      <c r="I41" s="23" t="s">
        <v>110</v>
      </c>
      <c r="J41" s="42" t="str">
        <f>_xlfn.DISPIMG("ID_302E7DFB51C6456D8D7C9EA81A79BB69",1)</f>
        <v>=DISPIMG("ID_302E7DFB51C6456D8D7C9EA81A79BB69",1)</v>
      </c>
      <c r="K41" s="2"/>
      <c r="L41" s="43"/>
    </row>
    <row r="42" s="1" customFormat="1" ht="28" customHeight="1" spans="1:12">
      <c r="A42" s="15"/>
      <c r="B42" s="16"/>
      <c r="C42" s="50" t="s">
        <v>111</v>
      </c>
      <c r="D42" s="17" t="s">
        <v>112</v>
      </c>
      <c r="E42" s="18">
        <v>2</v>
      </c>
      <c r="F42" s="18" t="s">
        <v>98</v>
      </c>
      <c r="G42" s="19" t="s">
        <v>67</v>
      </c>
      <c r="H42" s="40" t="s">
        <v>68</v>
      </c>
      <c r="I42" s="23"/>
      <c r="J42" s="42"/>
      <c r="K42" s="2"/>
      <c r="L42" s="43"/>
    </row>
    <row r="43" s="1" customFormat="1" ht="28" customHeight="1" spans="1:12">
      <c r="A43" s="15"/>
      <c r="B43" s="16"/>
      <c r="C43" s="34" t="s">
        <v>113</v>
      </c>
      <c r="D43" s="17" t="s">
        <v>114</v>
      </c>
      <c r="E43" s="18">
        <v>8</v>
      </c>
      <c r="F43" s="51" t="s">
        <v>115</v>
      </c>
      <c r="G43" s="19" t="s">
        <v>67</v>
      </c>
      <c r="H43" s="40" t="s">
        <v>68</v>
      </c>
      <c r="I43" s="23"/>
      <c r="J43" s="42"/>
      <c r="K43" s="2"/>
      <c r="L43" s="43"/>
    </row>
    <row r="44" s="1" customFormat="1" ht="28" customHeight="1" spans="1:12">
      <c r="A44" s="15"/>
      <c r="B44" s="16"/>
      <c r="C44" s="50" t="s">
        <v>116</v>
      </c>
      <c r="D44" s="17" t="s">
        <v>117</v>
      </c>
      <c r="E44" s="18">
        <v>3</v>
      </c>
      <c r="F44" s="18" t="s">
        <v>26</v>
      </c>
      <c r="G44" s="19"/>
      <c r="H44" s="20">
        <f>G44*E44</f>
        <v>0</v>
      </c>
      <c r="I44" s="23"/>
      <c r="J44" s="42"/>
      <c r="K44" s="2"/>
      <c r="L44" s="43"/>
    </row>
    <row r="45" s="1" customFormat="1" ht="22" customHeight="1" spans="1:12">
      <c r="A45" s="46" t="s">
        <v>93</v>
      </c>
      <c r="B45" s="46"/>
      <c r="C45" s="46"/>
      <c r="D45" s="46"/>
      <c r="E45" s="46"/>
      <c r="F45" s="46"/>
      <c r="G45" s="46"/>
      <c r="H45" s="47">
        <f>SUM(H37:H44)</f>
        <v>0</v>
      </c>
      <c r="I45" s="48"/>
      <c r="J45" s="42"/>
      <c r="K45" s="2"/>
      <c r="L45" s="43"/>
    </row>
    <row r="46" s="2" customFormat="1" ht="32.25" customHeight="1" spans="1:12">
      <c r="A46" s="52" t="s">
        <v>118</v>
      </c>
      <c r="B46" s="53" t="s">
        <v>119</v>
      </c>
      <c r="C46" s="53"/>
      <c r="D46" s="53"/>
      <c r="E46" s="53"/>
      <c r="F46" s="53"/>
      <c r="G46" s="53"/>
      <c r="H46" s="54">
        <f>H45+H35</f>
        <v>0</v>
      </c>
      <c r="I46" s="55"/>
      <c r="J46" s="56"/>
      <c r="L46" s="43"/>
    </row>
    <row r="47" s="2" customFormat="1" ht="32.25" customHeight="1" spans="1:12">
      <c r="A47" s="52" t="s">
        <v>120</v>
      </c>
      <c r="B47" s="53" t="s">
        <v>121</v>
      </c>
      <c r="C47" s="53"/>
      <c r="D47" s="53"/>
      <c r="E47" s="53"/>
      <c r="F47" s="53"/>
      <c r="G47" s="53"/>
      <c r="H47" s="54">
        <f>H46*0.03</f>
        <v>0</v>
      </c>
      <c r="I47" s="55" t="s">
        <v>122</v>
      </c>
      <c r="J47" s="56"/>
      <c r="L47" s="43"/>
    </row>
    <row r="48" s="2" customFormat="1" ht="32.25" customHeight="1" spans="1:12">
      <c r="A48" s="52" t="s">
        <v>123</v>
      </c>
      <c r="B48" s="53" t="s">
        <v>124</v>
      </c>
      <c r="C48" s="53"/>
      <c r="D48" s="53"/>
      <c r="E48" s="53"/>
      <c r="F48" s="53"/>
      <c r="G48" s="53"/>
      <c r="H48" s="54">
        <f>SUM(H46:H47)</f>
        <v>0</v>
      </c>
      <c r="I48" s="55" t="s">
        <v>125</v>
      </c>
      <c r="J48" s="56"/>
      <c r="L48" s="43"/>
    </row>
    <row r="49" customHeight="1" spans="8:12">
      <c r="H49" s="57"/>
      <c r="L49" s="43"/>
    </row>
    <row r="50" customHeight="1" spans="8:12">
      <c r="L50" s="43"/>
    </row>
  </sheetData>
  <mergeCells count="26">
    <mergeCell ref="A1:I1"/>
    <mergeCell ref="A2:I2"/>
    <mergeCell ref="B32:C32"/>
    <mergeCell ref="D32:G32"/>
    <mergeCell ref="B33:C33"/>
    <mergeCell ref="D33:G33"/>
    <mergeCell ref="B34:C34"/>
    <mergeCell ref="D34:G34"/>
    <mergeCell ref="A35:G35"/>
    <mergeCell ref="A36:I36"/>
    <mergeCell ref="A45:G45"/>
    <mergeCell ref="B46:G46"/>
    <mergeCell ref="B47:G47"/>
    <mergeCell ref="B48:G48"/>
    <mergeCell ref="A4:A34"/>
    <mergeCell ref="A37:A44"/>
    <mergeCell ref="B4:B19"/>
    <mergeCell ref="B21:B22"/>
    <mergeCell ref="B23:B25"/>
    <mergeCell ref="B37:B44"/>
    <mergeCell ref="C6:C10"/>
    <mergeCell ref="C13:C16"/>
    <mergeCell ref="J4:J5"/>
    <mergeCell ref="J6:J9"/>
    <mergeCell ref="J13:J16"/>
    <mergeCell ref="J24:J25"/>
  </mergeCells>
  <printOptions horizontalCentered="1"/>
  <pageMargins left="0.236111111111111" right="0.236111111111111" top="0.393055555555556" bottom="0.393055555555556" header="0.314583333333333" footer="0.314583333333333"/>
  <pageSetup paperSize="9" scale="52" fitToHeight="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厚街项目临时展厅装修工程清单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13302941753</cp:lastModifiedBy>
  <cp:revision>1</cp:revision>
  <dcterms:created xsi:type="dcterms:W3CDTF">2011-09-27T07:00:00Z</dcterms:created>
  <cp:lastPrinted>2019-04-19T01:54:00Z</cp:lastPrinted>
  <dcterms:modified xsi:type="dcterms:W3CDTF">2026-08-19T12:46:11Z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57E620F034A247378CC116758C49116A_13</vt:lpwstr>
  </property>
  <property fmtid="{D5CDD505-2E9C-101B-9397-08002B2CF9AE}" pid="4" name="CalculationRule">
    <vt:i4>0</vt:i4>
  </property>
</Properties>
</file>