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封面" sheetId="4" r:id="rId1"/>
    <sheet name="编制说明" sheetId="3" r:id="rId2"/>
    <sheet name="限价汇总表" sheetId="2" r:id="rId3"/>
    <sheet name="控制价清单" sheetId="1" r:id="rId4"/>
    <sheet name="报价清单" sheetId="5" r:id="rId5"/>
  </sheets>
  <definedNames>
    <definedName name="_xlnm.Print_Area" localSheetId="3">控制价清单!$A$1:$J$18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<sst xmlns="http://schemas.openxmlformats.org/spreadsheetml/2006/main" count="178" uniqueCount="93">
  <si>
    <t>东莞市中心广场南广场活化改造提升项目-钢结构屋面雨棚工程</t>
  </si>
  <si>
    <t>采 购 控 制 价</t>
  </si>
  <si>
    <t>采   购  人：</t>
  </si>
  <si>
    <t>东莞市城市工程建设集团有限公司</t>
  </si>
  <si>
    <t>编  制  人：</t>
  </si>
  <si>
    <t>年   月   日</t>
  </si>
  <si>
    <t>审  核  人：</t>
  </si>
  <si>
    <t>封-2</t>
  </si>
  <si>
    <t>编制说明</t>
  </si>
  <si>
    <t>1、采购范围：东莞市中心广场南广场活化改造提升项目-钢结构屋面雨棚工程施工所包含的全部工程内容及其他为实现合同目的所涉及的承包范围。详见工程量清单及施工图纸，具体内容按照施工图纸、图纸会审、设计变更通知，甲方修改通知等设计文件，并按照相关标准规范、施工组织设计、专项施工方案、分项工程技术交底等有关技术文件的要求施工，确保工程验收质量，并有义务协助工程通过主管部门验收合格。</t>
  </si>
  <si>
    <t>2、本项目为固定单价合同，结算金额按进验收的工程量*投标单价为准。合同价款不因物价涨落而调整，合同价款的调整事件包括工程变更事件和现场签证事件，最终结算价以甲方成本部审核结果为准。</t>
  </si>
  <si>
    <t>3、绿色安全文明措施施工费已考虑在综合单价中，结算时不再调整。</t>
  </si>
  <si>
    <t>4、对于其他变更增加或减少工程，相同或相近项目单价优先采用清单中单价结算，无法套用上述计价方式的，经双方协商确定后按中标下浮率下浮。</t>
  </si>
  <si>
    <t>5、各投标单位结合现场实际情况及施工图纸，应详细充分、确保准确无疑地与项目部工程师及设计人员沟通，确保所供的构件数量、尺寸及型号与现场工程需要的尺寸及型号准确无误，对于因沟通不够引起的误工和返工，由投标方承担经济损失。</t>
  </si>
  <si>
    <t>东莞市中心广场南广场活化改造提升项目-钢结构屋面雨棚工程
控制价汇总表</t>
  </si>
  <si>
    <t>序号</t>
  </si>
  <si>
    <t>费用名称</t>
  </si>
  <si>
    <t>采购控制价
（元）</t>
  </si>
  <si>
    <t>采购限价
（元）</t>
  </si>
  <si>
    <t>投标报价
（元）</t>
  </si>
  <si>
    <t>备注</t>
  </si>
  <si>
    <t>采购费用</t>
  </si>
  <si>
    <t>汇总报价</t>
  </si>
  <si>
    <r>
      <rPr>
        <sz val="12"/>
        <rFont val="宋体"/>
        <charset val="134"/>
      </rPr>
      <t>小写：(含税</t>
    </r>
    <r>
      <rPr>
        <u/>
        <sz val="12"/>
        <rFont val="宋体"/>
        <charset val="134"/>
      </rPr>
      <t xml:space="preserve">    </t>
    </r>
    <r>
      <rPr>
        <sz val="12"/>
        <rFont val="宋体"/>
        <charset val="134"/>
      </rPr>
      <t xml:space="preserve"> %）</t>
    </r>
  </si>
  <si>
    <r>
      <rPr>
        <sz val="12"/>
        <rFont val="宋体"/>
        <charset val="134"/>
      </rPr>
      <t>大写：(含税</t>
    </r>
    <r>
      <rPr>
        <u/>
        <sz val="12"/>
        <rFont val="宋体"/>
        <charset val="134"/>
      </rPr>
      <t xml:space="preserve">     </t>
    </r>
    <r>
      <rPr>
        <sz val="12"/>
        <rFont val="宋体"/>
        <charset val="134"/>
      </rPr>
      <t>%）</t>
    </r>
  </si>
  <si>
    <t>备注：采购限价下浮率参考《2023-2025年东莞市建设工程施工公开招标投标中标价情况表》建筑工程中的其他建筑工程3000万元以下平均下浮率5.7%计取。</t>
  </si>
  <si>
    <t>东莞市中心广场南广场活化改造提升项目-钢结构屋面雨棚工程控制价清单</t>
  </si>
  <si>
    <t>工程名称：东莞市中心广场南广场活化改造提升项目-钢结构屋面雨棚工程</t>
  </si>
  <si>
    <t>项目编码</t>
  </si>
  <si>
    <t>项目名称</t>
  </si>
  <si>
    <t>项目特征描述</t>
  </si>
  <si>
    <t>计量单位</t>
  </si>
  <si>
    <t>工程量</t>
  </si>
  <si>
    <t>金额（元）</t>
  </si>
  <si>
    <t>中森</t>
  </si>
  <si>
    <t>章恒</t>
  </si>
  <si>
    <t>宸钢</t>
  </si>
  <si>
    <t>暂定稿询价版</t>
  </si>
  <si>
    <t>综合单价</t>
  </si>
  <si>
    <t>合价</t>
  </si>
  <si>
    <t>单价</t>
  </si>
  <si>
    <t>均价</t>
  </si>
  <si>
    <t>定稿预算价</t>
  </si>
  <si>
    <t>预算价</t>
  </si>
  <si>
    <t>1</t>
  </si>
  <si>
    <t>010607002001</t>
  </si>
  <si>
    <t>钢支撑、钢拉条</t>
  </si>
  <si>
    <t>1.钢支撑
2.规格:XZGL1口250x100x6.0
3.材质:Q355B
4.金属表面喷砂防锈处理,其级别达到Sa2.5级
5.其它:包含施工图纸、技术规范所需全部工作内容</t>
  </si>
  <si>
    <t>t</t>
  </si>
  <si>
    <t>2</t>
  </si>
  <si>
    <t>010607003001</t>
  </si>
  <si>
    <t>钢檩条</t>
  </si>
  <si>
    <t>1.热镀锌檩条
2.规格:XZLT1口120x60x3.0、XZLT2口50x100x3.0
3.材质:Q355B
4.热镀锌檩条，双面镀锌克度275g/m2
5.其它:包含施工图纸、技术规范所需全部工作内容</t>
  </si>
  <si>
    <t>3</t>
  </si>
  <si>
    <t>011402004001</t>
  </si>
  <si>
    <t>金属构件油漆</t>
  </si>
  <si>
    <t>1.构件名称:金属构件油漆
2.油漆品种、遍数或厚度:涂环氧富锌底漆两道,漆膜总干厚度不小于70μm,涂快干型环氧(云铁)中间漆两遍,涂膜厚度不小于110μm,涂脂肪族聚氨酯面漆三遍,涂膜厚度不小于100μm,涂膜总厚度不小于280μm
3.镀锌檩条无需考虑油漆
4.其它:包含施工图纸、技术规范所需全部工作内容</t>
  </si>
  <si>
    <t>m2</t>
  </si>
  <si>
    <t>4</t>
  </si>
  <si>
    <t>011404006001</t>
  </si>
  <si>
    <t>金属构件喷刷防火涂料</t>
  </si>
  <si>
    <t>1.构件名称:钢梁
2.防火涂料:薄型膨胀型防火涂料(耐火极限1.5h)
3.其它:包含施工图纸、技术规范所需全部工作内容</t>
  </si>
  <si>
    <t>5</t>
  </si>
  <si>
    <t>011404006002</t>
  </si>
  <si>
    <t>1.构件名称:钢支撑
2.防火涂料:薄型膨胀型防火涂料(耐火极限1.0h)
3.其它:包含施工图纸、技术规范所需全部工作内容</t>
  </si>
  <si>
    <t>6</t>
  </si>
  <si>
    <t>010605003004</t>
  </si>
  <si>
    <t>钢结构雨棚天花吊顶</t>
  </si>
  <si>
    <t>1.钢结构雨棚天花吊顶
2.骨架:100*50*2mm白色铝格栅
3.燃烧性能:A级
4.其它:包含施工图纸、技术规范所需全部工作内容</t>
  </si>
  <si>
    <t>7</t>
  </si>
  <si>
    <t>010605003001</t>
  </si>
  <si>
    <t>钢屋面底板</t>
  </si>
  <si>
    <t>1.0.6mm厚镀铝锌压型彩钢板
2.其它:包含施工图纸、技术规范所需全部工作内容</t>
  </si>
  <si>
    <t>8</t>
  </si>
  <si>
    <t>010605003002</t>
  </si>
  <si>
    <t>钢屋面板</t>
  </si>
  <si>
    <t>1.钢板(复合板)型号、厚度:1.0mm厚65-430型直立锁边氟碳铝镁锰面板
2.6mm厚降噪网
3.0.6mm厚找平钢板
4.其它:包含施工图纸、技术规范所需全部工作内容</t>
  </si>
  <si>
    <t>9</t>
  </si>
  <si>
    <t>010607009001</t>
  </si>
  <si>
    <t>钢板天沟</t>
  </si>
  <si>
    <t>1.1.2厚304不锈钢排水沟
2.其它:包含施工图纸、技术规范所需全部工作内容</t>
  </si>
  <si>
    <t>10</t>
  </si>
  <si>
    <t>010605003003</t>
  </si>
  <si>
    <t>钢结构雨棚</t>
  </si>
  <si>
    <t>1.2.5mm厚白色铝单板
2.防水等级为三级
3.其它:包含施工图纸、技术规范所需全部工作内容</t>
  </si>
  <si>
    <t>11</t>
  </si>
  <si>
    <t>010606003001</t>
  </si>
  <si>
    <t>铝单板收边</t>
  </si>
  <si>
    <t>1.钢材品种、规格:2.5厚白色铝单板
2.骨架:300x100x5mm镀锌钢方通、L50X5mm镀锌角钢
3.其它:包含施工图纸、技术规范所需全部工作内容</t>
  </si>
  <si>
    <t>不含税价小计</t>
  </si>
  <si>
    <t>税金（9%）</t>
  </si>
  <si>
    <t>含税价合计</t>
  </si>
  <si>
    <t>东莞市中心广场南广场活化改造提升项目-钢结构屋面雨棚工程报价清单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</si>
</sst>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9"/>
      <color theme="1"/>
      <name val="??"/>
      <charset val="134"/>
      <scheme val="minor"/>
    </font>
    <font>
      <b/>
      <sz val="22"/>
      <name val="宋体"/>
      <charset val="134"/>
    </font>
    <font>
      <sz val="10"/>
      <name val="宋体"/>
      <charset val="134"/>
    </font>
    <font>
      <sz val="10"/>
      <color theme="1"/>
      <name val="??"/>
      <charset val="134"/>
      <scheme val="minor"/>
    </font>
    <font>
      <sz val="12"/>
      <name val="宋体"/>
      <charset val="134"/>
    </font>
    <font>
      <b/>
      <sz val="12"/>
      <name val="宋体"/>
      <charset val="134"/>
    </font>
    <font>
      <sz val="9"/>
      <name val="宋体"/>
      <charset val="134"/>
    </font>
    <font>
      <sz val="11"/>
      <name val="宋体"/>
      <charset val="134"/>
    </font>
    <font>
      <b/>
      <sz val="14"/>
      <name val="宋体"/>
      <charset val="134"/>
    </font>
    <font>
      <b/>
      <sz val="18"/>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u/>
      <sz val="12"/>
      <name val="宋体"/>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56">
    <xf numFmtId="0" fontId="0" fillId="0" borderId="0" xfId="49"/>
    <xf numFmtId="0" fontId="0" fillId="0" borderId="0" xfId="49" applyFont="1" applyFill="1" applyAlignment="1"/>
    <xf numFmtId="0" fontId="1" fillId="2" borderId="0" xfId="49" applyFont="1" applyFill="1" applyAlignment="1">
      <alignment horizontal="center" vertical="center" wrapText="1"/>
    </xf>
    <xf numFmtId="0" fontId="1" fillId="2" borderId="0" xfId="49" applyFont="1" applyFill="1" applyAlignment="1">
      <alignment horizontal="right"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2" fillId="2" borderId="1" xfId="49" applyFont="1" applyFill="1" applyBorder="1" applyAlignment="1">
      <alignment horizontal="right" vertical="center" wrapText="1"/>
    </xf>
    <xf numFmtId="176" fontId="3" fillId="0" borderId="1" xfId="49" applyNumberFormat="1" applyFont="1" applyFill="1" applyBorder="1" applyAlignment="1">
      <alignment horizontal="center" vertical="center"/>
    </xf>
    <xf numFmtId="176" fontId="0" fillId="0" borderId="0" xfId="49" applyNumberFormat="1" applyFont="1" applyFill="1" applyAlignment="1">
      <alignment horizontal="center" vertical="center"/>
    </xf>
    <xf numFmtId="0" fontId="0" fillId="0" borderId="0" xfId="0" applyAlignment="1">
      <alignment horizontal="center" vertical="center"/>
    </xf>
    <xf numFmtId="0" fontId="0" fillId="0" borderId="0" xfId="49" applyAlignment="1">
      <alignment horizontal="center" vertical="center"/>
    </xf>
    <xf numFmtId="176" fontId="2" fillId="2" borderId="1" xfId="49" applyNumberFormat="1" applyFont="1" applyFill="1" applyBorder="1" applyAlignment="1">
      <alignment horizontal="right" vertical="center" wrapText="1"/>
    </xf>
    <xf numFmtId="176" fontId="0" fillId="0" borderId="0" xfId="49" applyNumberFormat="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76"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7" fontId="4" fillId="0" borderId="1" xfId="0" applyNumberFormat="1" applyFont="1" applyFill="1" applyBorder="1" applyAlignment="1">
      <alignment vertical="center"/>
    </xf>
    <xf numFmtId="0" fontId="6" fillId="0" borderId="1"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176" fontId="4" fillId="0" borderId="1" xfId="0" applyNumberFormat="1" applyFont="1" applyFill="1" applyBorder="1" applyAlignment="1">
      <alignment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9" fillId="0" borderId="0" xfId="49" applyFont="1" applyFill="1" applyBorder="1" applyAlignment="1">
      <alignment horizontal="center" wrapText="1"/>
    </xf>
    <xf numFmtId="0" fontId="1" fillId="0" borderId="0" xfId="49" applyFont="1" applyFill="1" applyBorder="1" applyAlignment="1">
      <alignment horizontal="center" wrapText="1"/>
    </xf>
    <xf numFmtId="0" fontId="1" fillId="0" borderId="0" xfId="49" applyFont="1" applyFill="1" applyBorder="1" applyAlignment="1">
      <alignment wrapText="1"/>
    </xf>
    <xf numFmtId="0" fontId="8" fillId="0" borderId="0" xfId="49" applyFont="1" applyFill="1" applyBorder="1" applyAlignment="1">
      <alignment horizontal="center" wrapText="1"/>
    </xf>
    <xf numFmtId="0" fontId="10" fillId="0" borderId="0" xfId="49" applyFont="1" applyFill="1" applyBorder="1" applyAlignment="1">
      <alignment horizontal="center" wrapText="1"/>
    </xf>
    <xf numFmtId="0" fontId="8" fillId="0" borderId="0" xfId="49" applyFont="1" applyFill="1" applyBorder="1" applyAlignment="1">
      <alignment horizontal="right" wrapText="1"/>
    </xf>
    <xf numFmtId="0" fontId="2" fillId="0" borderId="0" xfId="49" applyFont="1" applyFill="1" applyBorder="1" applyAlignment="1">
      <alignment horizontal="center" vertical="top" wrapText="1"/>
    </xf>
    <xf numFmtId="0" fontId="4" fillId="0" borderId="0" xfId="49" applyFont="1" applyFill="1" applyBorder="1" applyAlignment="1">
      <alignment horizontal="left" wrapText="1"/>
    </xf>
    <xf numFmtId="0" fontId="10" fillId="0" borderId="10" xfId="49" applyFont="1" applyFill="1" applyBorder="1" applyAlignment="1">
      <alignment horizontal="center" wrapText="1"/>
    </xf>
    <xf numFmtId="0" fontId="10" fillId="0" borderId="0" xfId="49" applyFont="1" applyFill="1" applyBorder="1" applyAlignment="1">
      <alignment horizontal="center" vertical="center" wrapText="1"/>
    </xf>
    <xf numFmtId="0" fontId="0" fillId="0" borderId="0" xfId="49" applyFont="1" applyFill="1" applyBorder="1" applyAlignment="1"/>
    <xf numFmtId="0" fontId="10" fillId="0" borderId="0" xfId="49" applyFont="1" applyFill="1" applyBorder="1" applyAlignment="1">
      <alignment horizontal="left" wrapText="1"/>
    </xf>
    <xf numFmtId="0" fontId="6" fillId="0" borderId="0" xfId="49" applyFont="1" applyFill="1" applyBorder="1" applyAlignment="1">
      <alignment horizontal="center" vertical="center" wrapText="1"/>
    </xf>
    <xf numFmtId="0" fontId="4" fillId="0" borderId="0" xfId="49" applyFont="1" applyFill="1" applyBorder="1" applyAlignment="1">
      <alignment vertical="center" wrapText="1"/>
    </xf>
    <xf numFmtId="0" fontId="8" fillId="0" borderId="0" xfId="49" applyFont="1" applyFill="1" applyBorder="1" applyAlignment="1">
      <alignment horizontal="left" wrapText="1"/>
    </xf>
    <xf numFmtId="0" fontId="6" fillId="0" borderId="0" xfId="49" applyFont="1" applyFill="1" applyBorder="1" applyAlignment="1">
      <alignment horizontal="right" vertical="top" wrapText="1"/>
    </xf>
    <xf numFmtId="0" fontId="6" fillId="0" borderId="0" xfId="49" applyFont="1" applyFill="1" applyBorder="1" applyAlignment="1">
      <alignment horizontal="left" vertical="center" wrapText="1"/>
    </xf>
    <xf numFmtId="0" fontId="6" fillId="0" borderId="0"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view="pageBreakPreview" zoomScaleNormal="100" workbookViewId="0">
      <selection activeCell="A1" sqref="A1:G1"/>
    </sheetView>
  </sheetViews>
  <sheetFormatPr defaultColWidth="11.25" defaultRowHeight="15.6" outlineLevelCol="6"/>
  <cols>
    <col min="1" max="3" width="11.25" style="14"/>
    <col min="4" max="4" width="15.15625" style="14" customWidth="1"/>
    <col min="5" max="5" width="25.9375" style="14" customWidth="1"/>
    <col min="6" max="6" width="15.625" style="14" customWidth="1"/>
    <col min="7" max="16384" width="11.25" style="14"/>
  </cols>
  <sheetData>
    <row r="1" s="14" customFormat="1" ht="122" customHeight="1" spans="1:7">
      <c r="A1" s="38" t="s">
        <v>0</v>
      </c>
      <c r="B1" s="38"/>
      <c r="C1" s="38"/>
      <c r="D1" s="38"/>
      <c r="E1" s="38"/>
      <c r="F1" s="38"/>
      <c r="G1" s="38"/>
    </row>
    <row r="2" s="14" customFormat="1" ht="96" customHeight="1" spans="1:7">
      <c r="A2" s="39" t="s">
        <v>1</v>
      </c>
      <c r="B2" s="39"/>
      <c r="C2" s="39"/>
      <c r="D2" s="39"/>
      <c r="E2" s="39"/>
      <c r="F2" s="39"/>
      <c r="G2" s="39"/>
    </row>
    <row r="3" s="14" customFormat="1" ht="126" customHeight="1" spans="1:7">
      <c r="A3" s="40"/>
      <c r="B3" s="41" t="s">
        <v>2</v>
      </c>
      <c r="C3" s="41"/>
      <c r="D3" s="42" t="s">
        <v>3</v>
      </c>
      <c r="E3" s="42"/>
      <c r="F3" s="42"/>
      <c r="G3" s="40"/>
    </row>
    <row r="4" s="14" customFormat="1" ht="87" customHeight="1" spans="1:7">
      <c r="A4" s="40"/>
      <c r="B4" s="43"/>
      <c r="C4" s="43"/>
      <c r="D4" s="44"/>
      <c r="E4" s="44"/>
      <c r="F4" s="40"/>
      <c r="G4" s="40"/>
    </row>
    <row r="5" s="14" customFormat="1" ht="41" customHeight="1" spans="1:7">
      <c r="A5" s="45"/>
      <c r="B5" s="41" t="s">
        <v>4</v>
      </c>
      <c r="C5" s="41"/>
      <c r="D5" s="46"/>
      <c r="E5" s="46"/>
      <c r="F5" s="47" t="s">
        <v>5</v>
      </c>
      <c r="G5" s="47"/>
    </row>
    <row r="6" s="14" customFormat="1" ht="55" customHeight="1" spans="1:7">
      <c r="A6" s="45"/>
      <c r="B6" s="41"/>
      <c r="C6" s="41"/>
      <c r="D6" s="48"/>
      <c r="E6" s="48"/>
      <c r="F6" s="49"/>
      <c r="G6" s="49"/>
    </row>
    <row r="7" s="14" customFormat="1" ht="41" customHeight="1" spans="1:7">
      <c r="A7" s="45"/>
      <c r="B7" s="41" t="s">
        <v>6</v>
      </c>
      <c r="C7" s="41"/>
      <c r="D7" s="46"/>
      <c r="E7" s="46"/>
      <c r="F7" s="47" t="s">
        <v>5</v>
      </c>
      <c r="G7" s="47"/>
    </row>
    <row r="8" s="14" customFormat="1" ht="66" customHeight="1" spans="1:7">
      <c r="A8" s="45"/>
      <c r="B8" s="50"/>
      <c r="C8" s="50"/>
      <c r="D8" s="44"/>
      <c r="E8" s="44"/>
      <c r="F8" s="50"/>
      <c r="G8" s="50"/>
    </row>
    <row r="9" s="14" customFormat="1" ht="17.4" spans="1:7">
      <c r="A9" s="45"/>
      <c r="B9" s="51"/>
      <c r="C9" s="51"/>
      <c r="D9" s="41"/>
      <c r="E9" s="41"/>
      <c r="F9" s="45"/>
      <c r="G9" s="45"/>
    </row>
    <row r="10" s="14" customFormat="1" ht="17.4" spans="1:7">
      <c r="A10" s="45"/>
      <c r="B10" s="51"/>
      <c r="C10" s="51"/>
      <c r="D10" s="52"/>
      <c r="E10" s="52"/>
      <c r="F10" s="53"/>
      <c r="G10" s="53"/>
    </row>
    <row r="11" s="14" customFormat="1" spans="1:7">
      <c r="A11" s="54"/>
      <c r="B11" s="54"/>
      <c r="C11" s="50"/>
      <c r="D11" s="50"/>
      <c r="E11" s="50"/>
      <c r="F11" s="50"/>
      <c r="G11" s="55" t="s">
        <v>7</v>
      </c>
    </row>
  </sheetData>
  <mergeCells count="19">
    <mergeCell ref="A1:G1"/>
    <mergeCell ref="A2:G2"/>
    <mergeCell ref="B3:C3"/>
    <mergeCell ref="D3:F3"/>
    <mergeCell ref="B4:C4"/>
    <mergeCell ref="D4:E4"/>
    <mergeCell ref="B5:C5"/>
    <mergeCell ref="D5:E5"/>
    <mergeCell ref="F5:G5"/>
    <mergeCell ref="B7:C7"/>
    <mergeCell ref="D7:E7"/>
    <mergeCell ref="F7:G7"/>
    <mergeCell ref="B9:C9"/>
    <mergeCell ref="D9:E9"/>
    <mergeCell ref="F9:G9"/>
    <mergeCell ref="B10:C10"/>
    <mergeCell ref="F10:G10"/>
    <mergeCell ref="A11:B11"/>
    <mergeCell ref="C11:F11"/>
  </mergeCell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view="pageBreakPreview" zoomScaleNormal="100" workbookViewId="0">
      <selection activeCell="A1" sqref="A1:G1"/>
    </sheetView>
  </sheetViews>
  <sheetFormatPr defaultColWidth="12.8333333333333" defaultRowHeight="33" customHeight="1" outlineLevelRow="6"/>
  <cols>
    <col min="1" max="1" width="140" style="34" customWidth="1"/>
    <col min="2" max="23" width="13.1354166666667" style="14"/>
    <col min="24" max="16384" width="12.8333333333333" style="14"/>
  </cols>
  <sheetData>
    <row r="1" s="14" customFormat="1" ht="43" customHeight="1" spans="1:1">
      <c r="A1" s="35" t="s">
        <v>8</v>
      </c>
    </row>
    <row r="2" s="14" customFormat="1" ht="90" customHeight="1" spans="1:1">
      <c r="A2" s="36" t="s">
        <v>9</v>
      </c>
    </row>
    <row r="3" s="14" customFormat="1" ht="69" customHeight="1" spans="1:1">
      <c r="A3" s="37" t="s">
        <v>10</v>
      </c>
    </row>
    <row r="4" s="14" customFormat="1" ht="53" customHeight="1" spans="1:1">
      <c r="A4" s="36" t="s">
        <v>11</v>
      </c>
    </row>
    <row r="5" s="14" customFormat="1" ht="46" customHeight="1" spans="1:1">
      <c r="A5" s="36" t="s">
        <v>12</v>
      </c>
    </row>
    <row r="6" s="14" customFormat="1" ht="72" customHeight="1" spans="1:1">
      <c r="A6" s="36" t="s">
        <v>13</v>
      </c>
    </row>
    <row r="7" s="14" customFormat="1" customHeight="1"/>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workbookViewId="0">
      <selection activeCell="D3" sqref="D3"/>
    </sheetView>
  </sheetViews>
  <sheetFormatPr defaultColWidth="11.25" defaultRowHeight="15.6" outlineLevelRow="5" outlineLevelCol="5"/>
  <cols>
    <col min="1" max="1" width="7.03125" style="14" customWidth="1"/>
    <col min="2" max="2" width="15.46875" style="14" customWidth="1"/>
    <col min="3" max="3" width="19.25" style="14"/>
    <col min="4" max="4" width="28.28125" style="14" customWidth="1"/>
    <col min="5" max="5" width="22.65625" style="14" customWidth="1"/>
    <col min="6" max="6" width="11.25" style="14" customWidth="1"/>
    <col min="7" max="16384" width="11.25" style="14"/>
  </cols>
  <sheetData>
    <row r="1" s="14" customFormat="1" ht="44" customHeight="1" spans="1:6">
      <c r="A1" s="15" t="s">
        <v>14</v>
      </c>
      <c r="B1" s="16"/>
      <c r="C1" s="16"/>
      <c r="D1" s="17"/>
      <c r="E1" s="16"/>
      <c r="F1" s="16"/>
    </row>
    <row r="2" s="14" customFormat="1" ht="52" customHeight="1" spans="1:6">
      <c r="A2" s="18" t="s">
        <v>15</v>
      </c>
      <c r="B2" s="18" t="s">
        <v>16</v>
      </c>
      <c r="C2" s="19" t="s">
        <v>17</v>
      </c>
      <c r="D2" s="20" t="s">
        <v>18</v>
      </c>
      <c r="E2" s="19" t="s">
        <v>19</v>
      </c>
      <c r="F2" s="18" t="s">
        <v>20</v>
      </c>
    </row>
    <row r="3" s="14" customFormat="1" ht="45" customHeight="1" spans="1:6">
      <c r="A3" s="21">
        <v>1</v>
      </c>
      <c r="B3" s="21" t="s">
        <v>21</v>
      </c>
      <c r="C3" s="22">
        <f>+控制价清单!J18</f>
        <v>1145815.0444629</v>
      </c>
      <c r="D3" s="22">
        <f>+C3*(1-5.7%)</f>
        <v>1080503.58692851</v>
      </c>
      <c r="E3" s="23"/>
      <c r="F3" s="23"/>
    </row>
    <row r="4" s="14" customFormat="1" ht="52" customHeight="1" spans="1:6">
      <c r="A4" s="24" t="s">
        <v>22</v>
      </c>
      <c r="B4" s="25"/>
      <c r="C4" s="26"/>
      <c r="D4" s="27" t="s">
        <v>23</v>
      </c>
      <c r="E4" s="28"/>
      <c r="F4" s="29"/>
    </row>
    <row r="5" s="14" customFormat="1" ht="52" customHeight="1" spans="1:6">
      <c r="A5" s="30"/>
      <c r="B5" s="31"/>
      <c r="C5" s="32"/>
      <c r="D5" s="27" t="s">
        <v>24</v>
      </c>
      <c r="E5" s="28"/>
      <c r="F5" s="29"/>
    </row>
    <row r="6" s="14" customFormat="1" ht="37" customHeight="1" spans="1:6">
      <c r="A6" s="33" t="s">
        <v>25</v>
      </c>
      <c r="B6" s="33"/>
      <c r="C6" s="33"/>
      <c r="D6" s="33"/>
      <c r="E6" s="33"/>
      <c r="F6" s="33"/>
    </row>
  </sheetData>
  <mergeCells count="5">
    <mergeCell ref="A1:F1"/>
    <mergeCell ref="E4:F4"/>
    <mergeCell ref="E5:F5"/>
    <mergeCell ref="A6:F6"/>
    <mergeCell ref="A4:C5"/>
  </mergeCells>
  <pageMargins left="0.75" right="0.75" top="1" bottom="1" header="0.5" footer="0.5"/>
  <pageSetup paperSize="9" scale="9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showGridLines="0" view="pageBreakPreview" zoomScaleNormal="100" topLeftCell="A13" workbookViewId="0">
      <selection activeCell="J18" sqref="J18"/>
    </sheetView>
  </sheetViews>
  <sheetFormatPr defaultColWidth="9" defaultRowHeight="11.4"/>
  <cols>
    <col min="1" max="1" width="9" customWidth="1"/>
    <col min="2" max="2" width="16.5" customWidth="1"/>
    <col min="3" max="3" width="11.1666666666667" customWidth="1"/>
    <col min="4" max="4" width="9.16666666666667" customWidth="1"/>
    <col min="5" max="5" width="18.8333333333333" customWidth="1"/>
    <col min="6" max="6" width="7.33333333333333" customWidth="1"/>
    <col min="7" max="7" width="1.16666666666667" customWidth="1"/>
    <col min="8" max="8" width="9.83333333333333" customWidth="1"/>
    <col min="9" max="10" width="13.3333333333333" customWidth="1"/>
    <col min="12" max="12" width="12.875"/>
    <col min="14" max="14" width="12.875"/>
    <col min="16" max="16" width="12.875"/>
    <col min="19" max="20" width="11" customWidth="1"/>
  </cols>
  <sheetData>
    <row r="1" ht="60" customHeight="1" spans="1:20">
      <c r="A1" s="2" t="s">
        <v>26</v>
      </c>
      <c r="B1" s="2"/>
      <c r="C1" s="2"/>
      <c r="D1" s="2"/>
      <c r="E1" s="2"/>
      <c r="F1" s="2"/>
      <c r="G1" s="2"/>
      <c r="H1" s="3"/>
      <c r="I1" s="3"/>
      <c r="J1" s="3"/>
    </row>
    <row r="2" ht="20" customHeight="1" spans="1:20">
      <c r="A2" s="4" t="s">
        <v>27</v>
      </c>
      <c r="B2" s="4"/>
      <c r="C2" s="4"/>
      <c r="D2" s="4"/>
      <c r="E2" s="4"/>
      <c r="F2" s="4"/>
      <c r="G2" s="4"/>
      <c r="H2" s="4"/>
      <c r="I2" s="4"/>
      <c r="J2" s="4"/>
    </row>
    <row r="3" ht="28.5" customHeight="1" spans="1:20">
      <c r="A3" s="5" t="s">
        <v>15</v>
      </c>
      <c r="B3" s="5" t="s">
        <v>28</v>
      </c>
      <c r="C3" s="5" t="s">
        <v>29</v>
      </c>
      <c r="D3" s="5"/>
      <c r="E3" s="5" t="s">
        <v>30</v>
      </c>
      <c r="F3" s="5" t="s">
        <v>31</v>
      </c>
      <c r="G3" s="5" t="s">
        <v>32</v>
      </c>
      <c r="H3" s="5"/>
      <c r="I3" s="5" t="s">
        <v>33</v>
      </c>
      <c r="J3" s="5"/>
      <c r="K3" s="10" t="s">
        <v>34</v>
      </c>
      <c r="L3" s="10"/>
      <c r="M3" s="10" t="s">
        <v>35</v>
      </c>
      <c r="N3" s="10"/>
      <c r="O3" s="10" t="s">
        <v>36</v>
      </c>
      <c r="P3" s="10"/>
      <c r="T3" t="s">
        <v>37</v>
      </c>
    </row>
    <row r="4" ht="28.5" customHeight="1" spans="1:20">
      <c r="A4" s="5"/>
      <c r="B4" s="5"/>
      <c r="C4" s="5"/>
      <c r="D4" s="5"/>
      <c r="E4" s="5"/>
      <c r="F4" s="5"/>
      <c r="G4" s="5"/>
      <c r="H4" s="5"/>
      <c r="I4" s="5" t="s">
        <v>38</v>
      </c>
      <c r="J4" s="5" t="s">
        <v>39</v>
      </c>
      <c r="K4" s="11" t="s">
        <v>40</v>
      </c>
      <c r="L4" s="11" t="s">
        <v>39</v>
      </c>
      <c r="M4" s="11" t="s">
        <v>40</v>
      </c>
      <c r="N4" s="11" t="s">
        <v>39</v>
      </c>
      <c r="O4" s="11" t="s">
        <v>40</v>
      </c>
      <c r="P4" s="11" t="s">
        <v>39</v>
      </c>
      <c r="Q4" s="11" t="s">
        <v>41</v>
      </c>
      <c r="S4" s="11" t="s">
        <v>42</v>
      </c>
      <c r="T4" s="11" t="s">
        <v>43</v>
      </c>
    </row>
    <row r="5" ht="130.5" customHeight="1" spans="1:20">
      <c r="A5" s="5" t="s">
        <v>44</v>
      </c>
      <c r="B5" s="6" t="s">
        <v>45</v>
      </c>
      <c r="C5" s="6" t="s">
        <v>46</v>
      </c>
      <c r="D5" s="6"/>
      <c r="E5" s="6" t="s">
        <v>47</v>
      </c>
      <c r="F5" s="5" t="s">
        <v>48</v>
      </c>
      <c r="G5" s="7">
        <v>7.578</v>
      </c>
      <c r="H5" s="7"/>
      <c r="I5" s="12">
        <f>+Q5</f>
        <v>8798.77</v>
      </c>
      <c r="J5" s="12">
        <f>+I5*G5</f>
        <v>66677.07906</v>
      </c>
      <c r="K5" s="13">
        <v>8993.12</v>
      </c>
      <c r="L5" s="13">
        <f>+K5*G5</f>
        <v>68149.86336</v>
      </c>
      <c r="M5" s="13">
        <v>8549</v>
      </c>
      <c r="N5" s="13">
        <f>+M5*G5</f>
        <v>64784.322</v>
      </c>
      <c r="O5" s="13">
        <v>8854.19</v>
      </c>
      <c r="P5" s="13">
        <f>+O5*G5</f>
        <v>67097.05182</v>
      </c>
      <c r="Q5" s="13">
        <f>+(K5+M5+O5)/3</f>
        <v>8798.77</v>
      </c>
      <c r="S5" s="13">
        <v>11078.63</v>
      </c>
      <c r="T5" s="13">
        <v>7925.44</v>
      </c>
    </row>
    <row r="6" ht="156" customHeight="1" spans="1:20">
      <c r="A6" s="5" t="s">
        <v>49</v>
      </c>
      <c r="B6" s="6" t="s">
        <v>50</v>
      </c>
      <c r="C6" s="6" t="s">
        <v>51</v>
      </c>
      <c r="D6" s="6"/>
      <c r="E6" s="6" t="s">
        <v>52</v>
      </c>
      <c r="F6" s="5" t="s">
        <v>48</v>
      </c>
      <c r="G6" s="7">
        <v>5.263</v>
      </c>
      <c r="H6" s="7"/>
      <c r="I6" s="12">
        <f t="shared" ref="I6:I15" si="0">+Q6</f>
        <v>9009.41666666667</v>
      </c>
      <c r="J6" s="12">
        <f t="shared" ref="J6:J15" si="1">+I6*G6</f>
        <v>47416.5599166667</v>
      </c>
      <c r="K6" s="13">
        <v>8993.12</v>
      </c>
      <c r="L6" s="13">
        <f t="shared" ref="L6:L15" si="2">+K6*G6</f>
        <v>47330.79056</v>
      </c>
      <c r="M6" s="13">
        <v>8755</v>
      </c>
      <c r="N6" s="13">
        <f t="shared" ref="N6:N15" si="3">+M6*G6</f>
        <v>46077.565</v>
      </c>
      <c r="O6" s="13">
        <v>9280.13</v>
      </c>
      <c r="P6" s="13">
        <f t="shared" ref="P6:P15" si="4">+O6*G6</f>
        <v>48841.32419</v>
      </c>
      <c r="Q6" s="13">
        <f t="shared" ref="Q6:Q15" si="5">+(K6+M6+O6)/3</f>
        <v>9009.41666666667</v>
      </c>
      <c r="S6" s="13">
        <v>9114.36</v>
      </c>
      <c r="T6" s="13">
        <v>9201.49</v>
      </c>
    </row>
    <row r="7" ht="245.25" customHeight="1" spans="1:20">
      <c r="A7" s="5" t="s">
        <v>53</v>
      </c>
      <c r="B7" s="6" t="s">
        <v>54</v>
      </c>
      <c r="C7" s="6" t="s">
        <v>55</v>
      </c>
      <c r="D7" s="6"/>
      <c r="E7" s="6" t="s">
        <v>56</v>
      </c>
      <c r="F7" s="5" t="s">
        <v>57</v>
      </c>
      <c r="G7" s="7">
        <v>646.62</v>
      </c>
      <c r="H7" s="7"/>
      <c r="I7" s="12">
        <f t="shared" si="0"/>
        <v>82.0066666666667</v>
      </c>
      <c r="J7" s="12">
        <f t="shared" si="1"/>
        <v>53027.1508</v>
      </c>
      <c r="K7" s="13">
        <v>79.22</v>
      </c>
      <c r="L7" s="13">
        <f t="shared" si="2"/>
        <v>51225.2364</v>
      </c>
      <c r="M7" s="13">
        <v>77.25</v>
      </c>
      <c r="N7" s="13">
        <f t="shared" si="3"/>
        <v>49951.395</v>
      </c>
      <c r="O7" s="13">
        <v>89.55</v>
      </c>
      <c r="P7" s="13">
        <f t="shared" si="4"/>
        <v>57904.821</v>
      </c>
      <c r="Q7" s="13">
        <f t="shared" si="5"/>
        <v>82.0066666666667</v>
      </c>
      <c r="S7" s="13">
        <v>75.36</v>
      </c>
      <c r="T7" s="13">
        <v>78.41</v>
      </c>
    </row>
    <row r="8" ht="92.25" customHeight="1" spans="1:20">
      <c r="A8" s="5" t="s">
        <v>58</v>
      </c>
      <c r="B8" s="6" t="s">
        <v>59</v>
      </c>
      <c r="C8" s="6" t="s">
        <v>60</v>
      </c>
      <c r="D8" s="6"/>
      <c r="E8" s="6" t="s">
        <v>61</v>
      </c>
      <c r="F8" s="5" t="s">
        <v>57</v>
      </c>
      <c r="G8" s="7">
        <v>480.02</v>
      </c>
      <c r="H8" s="7"/>
      <c r="I8" s="12">
        <f t="shared" si="0"/>
        <v>60.6366666666667</v>
      </c>
      <c r="J8" s="12">
        <f t="shared" si="1"/>
        <v>29106.8127333333</v>
      </c>
      <c r="K8" s="13">
        <v>98.3</v>
      </c>
      <c r="L8" s="13">
        <f t="shared" si="2"/>
        <v>47185.966</v>
      </c>
      <c r="M8" s="13">
        <v>46.35</v>
      </c>
      <c r="N8" s="13">
        <f t="shared" si="3"/>
        <v>22248.927</v>
      </c>
      <c r="O8" s="13">
        <v>37.26</v>
      </c>
      <c r="P8" s="13">
        <f t="shared" si="4"/>
        <v>17885.5452</v>
      </c>
      <c r="Q8" s="13">
        <f t="shared" si="5"/>
        <v>60.6366666666667</v>
      </c>
      <c r="S8" s="13">
        <v>32.57</v>
      </c>
      <c r="T8" s="13">
        <v>34.86</v>
      </c>
    </row>
    <row r="9" ht="105" customHeight="1" spans="1:20">
      <c r="A9" s="5" t="s">
        <v>62</v>
      </c>
      <c r="B9" s="6" t="s">
        <v>63</v>
      </c>
      <c r="C9" s="6" t="s">
        <v>60</v>
      </c>
      <c r="D9" s="6"/>
      <c r="E9" s="6" t="s">
        <v>64</v>
      </c>
      <c r="F9" s="5" t="s">
        <v>57</v>
      </c>
      <c r="G9" s="7">
        <v>398.02</v>
      </c>
      <c r="H9" s="7"/>
      <c r="I9" s="12">
        <f t="shared" si="0"/>
        <v>52.3466666666667</v>
      </c>
      <c r="J9" s="12">
        <f t="shared" si="1"/>
        <v>20835.0202666667</v>
      </c>
      <c r="K9" s="13">
        <v>89.09</v>
      </c>
      <c r="L9" s="13">
        <f t="shared" si="2"/>
        <v>35459.6018</v>
      </c>
      <c r="M9" s="13">
        <v>41.2</v>
      </c>
      <c r="N9" s="13">
        <f t="shared" si="3"/>
        <v>16398.424</v>
      </c>
      <c r="O9" s="13">
        <v>26.75</v>
      </c>
      <c r="P9" s="13">
        <f t="shared" si="4"/>
        <v>10647.035</v>
      </c>
      <c r="Q9" s="13">
        <f t="shared" si="5"/>
        <v>52.3466666666667</v>
      </c>
      <c r="S9" s="13">
        <v>27.49</v>
      </c>
      <c r="T9" s="13">
        <v>29.5</v>
      </c>
    </row>
    <row r="10" ht="117.75" customHeight="1" spans="1:20">
      <c r="A10" s="5" t="s">
        <v>65</v>
      </c>
      <c r="B10" s="6" t="s">
        <v>66</v>
      </c>
      <c r="C10" s="6" t="s">
        <v>67</v>
      </c>
      <c r="D10" s="6"/>
      <c r="E10" s="6" t="s">
        <v>68</v>
      </c>
      <c r="F10" s="5" t="s">
        <v>57</v>
      </c>
      <c r="G10" s="7">
        <v>949.29</v>
      </c>
      <c r="H10" s="7"/>
      <c r="I10" s="12">
        <f t="shared" si="0"/>
        <v>354.41</v>
      </c>
      <c r="J10" s="12">
        <f t="shared" si="1"/>
        <v>336437.8689</v>
      </c>
      <c r="K10" s="13">
        <v>481.02</v>
      </c>
      <c r="L10" s="13">
        <f t="shared" si="2"/>
        <v>456627.4758</v>
      </c>
      <c r="M10" s="13">
        <v>206</v>
      </c>
      <c r="N10" s="13">
        <f t="shared" si="3"/>
        <v>195553.74</v>
      </c>
      <c r="O10" s="13">
        <v>376.21</v>
      </c>
      <c r="P10" s="13">
        <f t="shared" si="4"/>
        <v>357132.3909</v>
      </c>
      <c r="Q10" s="13">
        <f t="shared" si="5"/>
        <v>354.41</v>
      </c>
      <c r="S10" s="13">
        <v>152.39</v>
      </c>
      <c r="T10" s="13">
        <v>154.02</v>
      </c>
    </row>
    <row r="11" ht="66.75" customHeight="1" spans="1:20">
      <c r="A11" s="5" t="s">
        <v>69</v>
      </c>
      <c r="B11" s="6" t="s">
        <v>70</v>
      </c>
      <c r="C11" s="6" t="s">
        <v>71</v>
      </c>
      <c r="D11" s="6"/>
      <c r="E11" s="6" t="s">
        <v>72</v>
      </c>
      <c r="F11" s="5" t="s">
        <v>57</v>
      </c>
      <c r="G11" s="7">
        <v>949.29</v>
      </c>
      <c r="H11" s="7"/>
      <c r="I11" s="12">
        <f t="shared" si="0"/>
        <v>89.0933333333333</v>
      </c>
      <c r="J11" s="12">
        <f t="shared" si="1"/>
        <v>84575.4104</v>
      </c>
      <c r="K11" s="13">
        <v>137.48</v>
      </c>
      <c r="L11" s="13">
        <f t="shared" si="2"/>
        <v>130508.3892</v>
      </c>
      <c r="M11" s="13">
        <v>43.26</v>
      </c>
      <c r="N11" s="13">
        <f t="shared" si="3"/>
        <v>41066.2854</v>
      </c>
      <c r="O11" s="13">
        <v>86.54</v>
      </c>
      <c r="P11" s="13">
        <f t="shared" si="4"/>
        <v>82151.5566</v>
      </c>
      <c r="Q11" s="13">
        <f t="shared" si="5"/>
        <v>89.0933333333333</v>
      </c>
      <c r="S11" s="13">
        <v>119.06</v>
      </c>
      <c r="T11" s="13">
        <v>124.02</v>
      </c>
    </row>
    <row r="12" ht="130.5" customHeight="1" spans="1:20">
      <c r="A12" s="5" t="s">
        <v>73</v>
      </c>
      <c r="B12" s="6" t="s">
        <v>74</v>
      </c>
      <c r="C12" s="6" t="s">
        <v>75</v>
      </c>
      <c r="D12" s="6"/>
      <c r="E12" s="6" t="s">
        <v>76</v>
      </c>
      <c r="F12" s="5" t="s">
        <v>57</v>
      </c>
      <c r="G12" s="7">
        <v>949.29</v>
      </c>
      <c r="H12" s="7"/>
      <c r="I12" s="12">
        <f t="shared" si="0"/>
        <v>282.883333333333</v>
      </c>
      <c r="J12" s="12">
        <f t="shared" si="1"/>
        <v>268538.3195</v>
      </c>
      <c r="K12" s="13">
        <v>388.8</v>
      </c>
      <c r="L12" s="13">
        <f t="shared" si="2"/>
        <v>369083.952</v>
      </c>
      <c r="M12" s="13">
        <v>263.68</v>
      </c>
      <c r="N12" s="13">
        <f t="shared" si="3"/>
        <v>250308.7872</v>
      </c>
      <c r="O12" s="13">
        <v>196.17</v>
      </c>
      <c r="P12" s="13">
        <f t="shared" si="4"/>
        <v>186222.2193</v>
      </c>
      <c r="Q12" s="13">
        <f t="shared" si="5"/>
        <v>282.883333333333</v>
      </c>
      <c r="S12" s="13">
        <v>549.01</v>
      </c>
      <c r="T12" s="13">
        <v>575.49</v>
      </c>
    </row>
    <row r="13" ht="66.75" customHeight="1" spans="1:20">
      <c r="A13" s="5" t="s">
        <v>77</v>
      </c>
      <c r="B13" s="6" t="s">
        <v>78</v>
      </c>
      <c r="C13" s="6" t="s">
        <v>79</v>
      </c>
      <c r="D13" s="6"/>
      <c r="E13" s="6" t="s">
        <v>80</v>
      </c>
      <c r="F13" s="5" t="s">
        <v>57</v>
      </c>
      <c r="G13" s="7">
        <v>42.1</v>
      </c>
      <c r="H13" s="7"/>
      <c r="I13" s="12">
        <f t="shared" si="0"/>
        <v>299.283333333333</v>
      </c>
      <c r="J13" s="12">
        <f t="shared" si="1"/>
        <v>12599.8283333333</v>
      </c>
      <c r="K13" s="13">
        <v>408.66</v>
      </c>
      <c r="L13" s="13">
        <f t="shared" si="2"/>
        <v>17204.586</v>
      </c>
      <c r="M13" s="13">
        <v>242.05</v>
      </c>
      <c r="N13" s="13">
        <f t="shared" si="3"/>
        <v>10190.305</v>
      </c>
      <c r="O13" s="13">
        <v>247.14</v>
      </c>
      <c r="P13" s="13">
        <f t="shared" si="4"/>
        <v>10404.594</v>
      </c>
      <c r="Q13" s="13">
        <f t="shared" si="5"/>
        <v>299.283333333333</v>
      </c>
      <c r="S13" s="13">
        <v>190.15</v>
      </c>
      <c r="T13" s="13">
        <v>951.86</v>
      </c>
    </row>
    <row r="14" ht="79.5" customHeight="1" spans="1:20">
      <c r="A14" s="5" t="s">
        <v>81</v>
      </c>
      <c r="B14" s="6" t="s">
        <v>82</v>
      </c>
      <c r="C14" s="6" t="s">
        <v>83</v>
      </c>
      <c r="D14" s="6"/>
      <c r="E14" s="6" t="s">
        <v>84</v>
      </c>
      <c r="F14" s="5" t="s">
        <v>57</v>
      </c>
      <c r="G14" s="7">
        <v>58.71</v>
      </c>
      <c r="H14" s="7"/>
      <c r="I14" s="12">
        <f t="shared" si="0"/>
        <v>695.39</v>
      </c>
      <c r="J14" s="12">
        <f t="shared" si="1"/>
        <v>40826.3469</v>
      </c>
      <c r="K14" s="13">
        <v>1089.59</v>
      </c>
      <c r="L14" s="13">
        <f t="shared" si="2"/>
        <v>63969.8289</v>
      </c>
      <c r="M14" s="13">
        <v>525.3</v>
      </c>
      <c r="N14" s="13">
        <f t="shared" si="3"/>
        <v>30840.363</v>
      </c>
      <c r="O14" s="13">
        <v>672.37</v>
      </c>
      <c r="P14" s="13">
        <f t="shared" si="4"/>
        <v>39474.8427</v>
      </c>
      <c r="Q14" s="13">
        <v>695.39</v>
      </c>
      <c r="S14" s="13">
        <v>495.08</v>
      </c>
      <c r="T14" s="13">
        <v>363.58</v>
      </c>
    </row>
    <row r="15" ht="130.5" customHeight="1" spans="1:20">
      <c r="A15" s="5" t="s">
        <v>85</v>
      </c>
      <c r="B15" s="6" t="s">
        <v>86</v>
      </c>
      <c r="C15" s="6" t="s">
        <v>87</v>
      </c>
      <c r="D15" s="6"/>
      <c r="E15" s="6" t="s">
        <v>88</v>
      </c>
      <c r="F15" s="5" t="s">
        <v>57</v>
      </c>
      <c r="G15" s="7">
        <v>131.1</v>
      </c>
      <c r="H15" s="7"/>
      <c r="I15" s="12">
        <f t="shared" si="0"/>
        <v>695.393333333333</v>
      </c>
      <c r="J15" s="12">
        <f t="shared" si="1"/>
        <v>91166.066</v>
      </c>
      <c r="K15" s="13">
        <v>733.95</v>
      </c>
      <c r="L15" s="13">
        <f t="shared" si="2"/>
        <v>96220.845</v>
      </c>
      <c r="M15" s="13">
        <v>525.3</v>
      </c>
      <c r="N15" s="13">
        <f t="shared" si="3"/>
        <v>68866.83</v>
      </c>
      <c r="O15" s="13">
        <v>826.93</v>
      </c>
      <c r="P15" s="13">
        <f t="shared" si="4"/>
        <v>108410.523</v>
      </c>
      <c r="Q15" s="13">
        <f t="shared" si="5"/>
        <v>695.393333333333</v>
      </c>
      <c r="S15" s="13">
        <v>495.08</v>
      </c>
      <c r="T15" s="13">
        <v>575.88</v>
      </c>
    </row>
    <row r="16" s="1" customFormat="1" ht="27" customHeight="1" spans="1:20">
      <c r="A16" s="5" t="s">
        <v>89</v>
      </c>
      <c r="B16" s="5"/>
      <c r="C16" s="5"/>
      <c r="D16" s="5"/>
      <c r="E16" s="5"/>
      <c r="F16" s="5"/>
      <c r="G16" s="5"/>
      <c r="H16" s="5"/>
      <c r="I16" s="5"/>
      <c r="J16" s="8">
        <f t="shared" ref="J16:N16" si="6">SUM(J5:J15)</f>
        <v>1051206.46281</v>
      </c>
      <c r="K16" s="9"/>
      <c r="L16" s="9">
        <f t="shared" si="6"/>
        <v>1382966.53502</v>
      </c>
      <c r="M16" s="9"/>
      <c r="N16" s="9">
        <f t="shared" si="6"/>
        <v>796286.9436</v>
      </c>
      <c r="O16" s="9"/>
      <c r="P16" s="9">
        <f>SUM(P5:P15)</f>
        <v>986171.90371</v>
      </c>
      <c r="Q16" s="9"/>
      <c r="S16" s="9"/>
      <c r="T16" s="9"/>
    </row>
    <row r="17" s="1" customFormat="1" ht="27" customHeight="1" spans="1:20">
      <c r="A17" s="5" t="s">
        <v>90</v>
      </c>
      <c r="B17" s="5"/>
      <c r="C17" s="5"/>
      <c r="D17" s="5"/>
      <c r="E17" s="5"/>
      <c r="F17" s="5"/>
      <c r="G17" s="5"/>
      <c r="H17" s="5"/>
      <c r="I17" s="5"/>
      <c r="J17" s="8">
        <f t="shared" ref="J17:N17" si="7">+J16*9%</f>
        <v>94608.5816529</v>
      </c>
      <c r="K17" s="9"/>
      <c r="L17" s="9">
        <f t="shared" si="7"/>
        <v>124466.9881518</v>
      </c>
      <c r="M17" s="9"/>
      <c r="N17" s="9">
        <f t="shared" si="7"/>
        <v>71665.824924</v>
      </c>
      <c r="O17" s="9"/>
      <c r="P17" s="9">
        <f>+P16*9%</f>
        <v>88755.4713339</v>
      </c>
      <c r="Q17" s="9"/>
      <c r="S17" s="9"/>
      <c r="T17" s="9"/>
    </row>
    <row r="18" s="1" customFormat="1" ht="27" customHeight="1" spans="1:20">
      <c r="A18" s="5" t="s">
        <v>91</v>
      </c>
      <c r="B18" s="5"/>
      <c r="C18" s="5"/>
      <c r="D18" s="5"/>
      <c r="E18" s="5"/>
      <c r="F18" s="5"/>
      <c r="G18" s="5"/>
      <c r="H18" s="5"/>
      <c r="I18" s="5"/>
      <c r="J18" s="8">
        <f t="shared" ref="J18:N18" si="8">+J16+J17</f>
        <v>1145815.0444629</v>
      </c>
      <c r="K18" s="9"/>
      <c r="L18" s="9">
        <f t="shared" si="8"/>
        <v>1507433.5231718</v>
      </c>
      <c r="M18" s="9"/>
      <c r="N18" s="9">
        <f t="shared" si="8"/>
        <v>867952.768524</v>
      </c>
      <c r="O18" s="9"/>
      <c r="P18" s="9">
        <f>+P16+P17</f>
        <v>1074927.3750439</v>
      </c>
      <c r="Q18" s="9"/>
      <c r="S18" s="9"/>
      <c r="T18" s="9"/>
    </row>
  </sheetData>
  <mergeCells count="37">
    <mergeCell ref="A1:J1"/>
    <mergeCell ref="A2:J2"/>
    <mergeCell ref="I3:J3"/>
    <mergeCell ref="K3:L3"/>
    <mergeCell ref="M3:N3"/>
    <mergeCell ref="O3:P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A16:I16"/>
    <mergeCell ref="A17:I17"/>
    <mergeCell ref="A18:I18"/>
    <mergeCell ref="A3:A4"/>
    <mergeCell ref="B3:B4"/>
    <mergeCell ref="E3:E4"/>
    <mergeCell ref="F3:F4"/>
    <mergeCell ref="C3:D4"/>
    <mergeCell ref="G3:H4"/>
  </mergeCells>
  <printOptions horizontalCentered="1"/>
  <pageMargins left="0.303916666666667" right="0.303916666666667" top="0.75" bottom="0" header="0.75" footer="0"/>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view="pageBreakPreview" zoomScaleNormal="100" topLeftCell="A12" workbookViewId="0">
      <selection activeCell="F5" sqref="F5"/>
    </sheetView>
  </sheetViews>
  <sheetFormatPr defaultColWidth="9" defaultRowHeight="11.4"/>
  <cols>
    <col min="1" max="1" width="9" customWidth="1"/>
    <col min="2" max="2" width="16.5" customWidth="1"/>
    <col min="3" max="3" width="11.1666666666667" customWidth="1"/>
    <col min="4" max="4" width="9.16666666666667" customWidth="1"/>
    <col min="5" max="5" width="18.8333333333333" customWidth="1"/>
    <col min="6" max="6" width="7.33333333333333" customWidth="1"/>
    <col min="7" max="7" width="1.16666666666667" customWidth="1"/>
    <col min="8" max="8" width="9.83333333333333" customWidth="1"/>
    <col min="9" max="10" width="13.3333333333333" customWidth="1"/>
  </cols>
  <sheetData>
    <row r="1" ht="60" customHeight="1" spans="1:14">
      <c r="A1" s="2" t="s">
        <v>92</v>
      </c>
      <c r="B1" s="2"/>
      <c r="C1" s="2"/>
      <c r="D1" s="2"/>
      <c r="E1" s="2"/>
      <c r="F1" s="2"/>
      <c r="G1" s="2"/>
      <c r="H1" s="3"/>
      <c r="I1" s="3"/>
      <c r="J1" s="3"/>
    </row>
    <row r="2" ht="20" customHeight="1" spans="1:14">
      <c r="A2" s="4" t="s">
        <v>27</v>
      </c>
      <c r="B2" s="4"/>
      <c r="C2" s="4"/>
      <c r="D2" s="4"/>
      <c r="E2" s="4"/>
      <c r="F2" s="4"/>
      <c r="G2" s="4"/>
      <c r="H2" s="4"/>
      <c r="I2" s="4"/>
      <c r="J2" s="4"/>
    </row>
    <row r="3" ht="28.5" customHeight="1" spans="1:14">
      <c r="A3" s="5" t="s">
        <v>15</v>
      </c>
      <c r="B3" s="5" t="s">
        <v>28</v>
      </c>
      <c r="C3" s="5" t="s">
        <v>29</v>
      </c>
      <c r="D3" s="5"/>
      <c r="E3" s="5" t="s">
        <v>30</v>
      </c>
      <c r="F3" s="5" t="s">
        <v>31</v>
      </c>
      <c r="G3" s="5" t="s">
        <v>32</v>
      </c>
      <c r="H3" s="5"/>
      <c r="I3" s="5" t="s">
        <v>33</v>
      </c>
      <c r="J3" s="5"/>
    </row>
    <row r="4" ht="28.5" customHeight="1" spans="1:14">
      <c r="A4" s="5"/>
      <c r="B4" s="5"/>
      <c r="C4" s="5"/>
      <c r="D4" s="5"/>
      <c r="E4" s="5"/>
      <c r="F4" s="5"/>
      <c r="G4" s="5"/>
      <c r="H4" s="5"/>
      <c r="I4" s="5" t="s">
        <v>38</v>
      </c>
      <c r="J4" s="5" t="s">
        <v>39</v>
      </c>
    </row>
    <row r="5" ht="130.5" customHeight="1" spans="1:14">
      <c r="A5" s="5" t="s">
        <v>44</v>
      </c>
      <c r="B5" s="6" t="s">
        <v>45</v>
      </c>
      <c r="C5" s="6" t="s">
        <v>46</v>
      </c>
      <c r="D5" s="6"/>
      <c r="E5" s="6" t="s">
        <v>47</v>
      </c>
      <c r="F5" s="5" t="s">
        <v>48</v>
      </c>
      <c r="G5" s="7">
        <v>7.578</v>
      </c>
      <c r="H5" s="7"/>
      <c r="I5" s="7"/>
      <c r="J5" s="7"/>
    </row>
    <row r="6" ht="156" customHeight="1" spans="1:14">
      <c r="A6" s="5" t="s">
        <v>49</v>
      </c>
      <c r="B6" s="6" t="s">
        <v>50</v>
      </c>
      <c r="C6" s="6" t="s">
        <v>51</v>
      </c>
      <c r="D6" s="6"/>
      <c r="E6" s="6" t="s">
        <v>52</v>
      </c>
      <c r="F6" s="5" t="s">
        <v>48</v>
      </c>
      <c r="G6" s="7">
        <v>5.263</v>
      </c>
      <c r="H6" s="7"/>
      <c r="I6" s="7"/>
      <c r="J6" s="7"/>
    </row>
    <row r="7" ht="245.25" customHeight="1" spans="1:14">
      <c r="A7" s="5" t="s">
        <v>53</v>
      </c>
      <c r="B7" s="6" t="s">
        <v>54</v>
      </c>
      <c r="C7" s="6" t="s">
        <v>55</v>
      </c>
      <c r="D7" s="6"/>
      <c r="E7" s="6" t="s">
        <v>56</v>
      </c>
      <c r="F7" s="5" t="s">
        <v>57</v>
      </c>
      <c r="G7" s="7">
        <v>646.62</v>
      </c>
      <c r="H7" s="7"/>
      <c r="I7" s="7"/>
      <c r="J7" s="7"/>
    </row>
    <row r="8" ht="92.25" customHeight="1" spans="1:14">
      <c r="A8" s="5" t="s">
        <v>58</v>
      </c>
      <c r="B8" s="6" t="s">
        <v>59</v>
      </c>
      <c r="C8" s="6" t="s">
        <v>60</v>
      </c>
      <c r="D8" s="6"/>
      <c r="E8" s="6" t="s">
        <v>61</v>
      </c>
      <c r="F8" s="5" t="s">
        <v>57</v>
      </c>
      <c r="G8" s="7">
        <v>480.02</v>
      </c>
      <c r="H8" s="7"/>
      <c r="I8" s="7"/>
      <c r="J8" s="7"/>
    </row>
    <row r="9" ht="105" customHeight="1" spans="1:14">
      <c r="A9" s="5" t="s">
        <v>62</v>
      </c>
      <c r="B9" s="6" t="s">
        <v>63</v>
      </c>
      <c r="C9" s="6" t="s">
        <v>60</v>
      </c>
      <c r="D9" s="6"/>
      <c r="E9" s="6" t="s">
        <v>64</v>
      </c>
      <c r="F9" s="5" t="s">
        <v>57</v>
      </c>
      <c r="G9" s="7">
        <v>398.02</v>
      </c>
      <c r="H9" s="7"/>
      <c r="I9" s="7"/>
      <c r="J9" s="7"/>
    </row>
    <row r="10" ht="117.75" customHeight="1" spans="1:14">
      <c r="A10" s="5" t="s">
        <v>65</v>
      </c>
      <c r="B10" s="6" t="s">
        <v>66</v>
      </c>
      <c r="C10" s="6" t="s">
        <v>67</v>
      </c>
      <c r="D10" s="6"/>
      <c r="E10" s="6" t="s">
        <v>68</v>
      </c>
      <c r="F10" s="5" t="s">
        <v>57</v>
      </c>
      <c r="G10" s="7">
        <v>949.29</v>
      </c>
      <c r="H10" s="7"/>
      <c r="I10" s="7"/>
      <c r="J10" s="7"/>
    </row>
    <row r="11" ht="66.75" customHeight="1" spans="1:14">
      <c r="A11" s="5" t="s">
        <v>69</v>
      </c>
      <c r="B11" s="6" t="s">
        <v>70</v>
      </c>
      <c r="C11" s="6" t="s">
        <v>71</v>
      </c>
      <c r="D11" s="6"/>
      <c r="E11" s="6" t="s">
        <v>72</v>
      </c>
      <c r="F11" s="5" t="s">
        <v>57</v>
      </c>
      <c r="G11" s="7">
        <v>949.29</v>
      </c>
      <c r="H11" s="7"/>
      <c r="I11" s="7"/>
      <c r="J11" s="7"/>
    </row>
    <row r="12" ht="130.5" customHeight="1" spans="1:14">
      <c r="A12" s="5" t="s">
        <v>73</v>
      </c>
      <c r="B12" s="6" t="s">
        <v>74</v>
      </c>
      <c r="C12" s="6" t="s">
        <v>75</v>
      </c>
      <c r="D12" s="6"/>
      <c r="E12" s="6" t="s">
        <v>76</v>
      </c>
      <c r="F12" s="5" t="s">
        <v>57</v>
      </c>
      <c r="G12" s="7">
        <v>949.29</v>
      </c>
      <c r="H12" s="7"/>
      <c r="I12" s="7"/>
      <c r="J12" s="7"/>
    </row>
    <row r="13" ht="66.75" customHeight="1" spans="1:14">
      <c r="A13" s="5" t="s">
        <v>77</v>
      </c>
      <c r="B13" s="6" t="s">
        <v>78</v>
      </c>
      <c r="C13" s="6" t="s">
        <v>79</v>
      </c>
      <c r="D13" s="6"/>
      <c r="E13" s="6" t="s">
        <v>80</v>
      </c>
      <c r="F13" s="5" t="s">
        <v>57</v>
      </c>
      <c r="G13" s="7">
        <v>42.1</v>
      </c>
      <c r="H13" s="7"/>
      <c r="I13" s="7"/>
      <c r="J13" s="7"/>
    </row>
    <row r="14" ht="79.5" customHeight="1" spans="1:14">
      <c r="A14" s="5" t="s">
        <v>81</v>
      </c>
      <c r="B14" s="6" t="s">
        <v>82</v>
      </c>
      <c r="C14" s="6" t="s">
        <v>83</v>
      </c>
      <c r="D14" s="6"/>
      <c r="E14" s="6" t="s">
        <v>84</v>
      </c>
      <c r="F14" s="5" t="s">
        <v>57</v>
      </c>
      <c r="G14" s="7">
        <v>58.71</v>
      </c>
      <c r="H14" s="7"/>
      <c r="I14" s="7"/>
      <c r="J14" s="7"/>
    </row>
    <row r="15" ht="130.5" customHeight="1" spans="1:14">
      <c r="A15" s="5" t="s">
        <v>85</v>
      </c>
      <c r="B15" s="6" t="s">
        <v>86</v>
      </c>
      <c r="C15" s="6" t="s">
        <v>87</v>
      </c>
      <c r="D15" s="6"/>
      <c r="E15" s="6" t="s">
        <v>88</v>
      </c>
      <c r="F15" s="5" t="s">
        <v>57</v>
      </c>
      <c r="G15" s="7">
        <v>131.1</v>
      </c>
      <c r="H15" s="7"/>
      <c r="I15" s="7"/>
      <c r="J15" s="7"/>
    </row>
    <row r="16" s="1" customFormat="1" ht="27" customHeight="1" spans="1:14">
      <c r="A16" s="5" t="s">
        <v>89</v>
      </c>
      <c r="B16" s="5"/>
      <c r="C16" s="5"/>
      <c r="D16" s="5"/>
      <c r="E16" s="5"/>
      <c r="F16" s="5"/>
      <c r="G16" s="5"/>
      <c r="H16" s="5"/>
      <c r="I16" s="5"/>
      <c r="J16" s="8"/>
      <c r="K16" s="9"/>
      <c r="L16" s="9"/>
      <c r="M16" s="9"/>
      <c r="N16" s="9"/>
    </row>
    <row r="17" s="1" customFormat="1" ht="27" customHeight="1" spans="1:14">
      <c r="A17" s="5" t="s">
        <v>90</v>
      </c>
      <c r="B17" s="5"/>
      <c r="C17" s="5"/>
      <c r="D17" s="5"/>
      <c r="E17" s="5"/>
      <c r="F17" s="5"/>
      <c r="G17" s="5"/>
      <c r="H17" s="5"/>
      <c r="I17" s="5"/>
      <c r="J17" s="8"/>
      <c r="K17" s="9"/>
      <c r="L17" s="9"/>
      <c r="M17" s="9"/>
      <c r="N17" s="9"/>
    </row>
    <row r="18" s="1" customFormat="1" ht="27" customHeight="1" spans="1:14">
      <c r="A18" s="5" t="s">
        <v>91</v>
      </c>
      <c r="B18" s="5"/>
      <c r="C18" s="5"/>
      <c r="D18" s="5"/>
      <c r="E18" s="5"/>
      <c r="F18" s="5"/>
      <c r="G18" s="5"/>
      <c r="H18" s="5"/>
      <c r="I18" s="5"/>
      <c r="J18" s="8"/>
      <c r="K18" s="9"/>
      <c r="L18" s="9"/>
      <c r="M18" s="9"/>
      <c r="N18" s="9"/>
    </row>
  </sheetData>
  <mergeCells count="34">
    <mergeCell ref="A1:J1"/>
    <mergeCell ref="A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A16:I16"/>
    <mergeCell ref="A17:I17"/>
    <mergeCell ref="A18:I18"/>
    <mergeCell ref="A3:A4"/>
    <mergeCell ref="B3:B4"/>
    <mergeCell ref="E3:E4"/>
    <mergeCell ref="F3:F4"/>
    <mergeCell ref="C3:D4"/>
    <mergeCell ref="G3:H4"/>
  </mergeCells>
  <pageMargins left="0.75" right="0.75" top="1" bottom="1" header="0.5" footer="0.5"/>
  <pageSetup paperSize="9" scale="8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编制说明</vt:lpstr>
      <vt:lpstr>限价汇总表</vt:lpstr>
      <vt:lpstr>控制价清单</vt: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25478</cp:lastModifiedBy>
  <dcterms:created xsi:type="dcterms:W3CDTF">2026-07-30T14:52:00Z</dcterms:created>
  <dcterms:modified xsi:type="dcterms:W3CDTF">2026-07-31T08:16:57Z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8C369ED67062420B96370210344E71D8_12</vt:lpwstr>
  </property>
  <property fmtid="{D5CDD505-2E9C-101B-9397-08002B2CF9AE}" pid="3" name="KSOProductBuildVer">
    <vt:lpwstr>2052-12.1.0.23542</vt:lpwstr>
  </property>
</Properties>
</file>