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东莞市安居建设投资有限公司\采购资料\8、安居公司\2026年\14.2026年-2027年东莞市安居建设投资有限公司项目 门店店家具采购项目\2.招标文件\定搞\20260630\"/>
    </mc:Choice>
  </mc:AlternateContent>
  <xr:revisionPtr revIDLastSave="0" documentId="13_ncr:1_{1E3EF938-5505-41ED-8268-6C3E9763CF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6" i="2" l="1"/>
  <c r="H25" i="2"/>
  <c r="G25" i="2"/>
  <c r="H24" i="2"/>
  <c r="G24" i="2"/>
  <c r="H23" i="2"/>
  <c r="G23" i="2"/>
  <c r="H22" i="2"/>
  <c r="G22" i="2"/>
  <c r="G19" i="2"/>
  <c r="H18" i="2"/>
  <c r="G18" i="2"/>
  <c r="H17" i="2"/>
  <c r="G17" i="2"/>
  <c r="H13" i="2"/>
  <c r="G13" i="2"/>
  <c r="H10" i="2"/>
  <c r="G10" i="2"/>
  <c r="G9" i="2"/>
  <c r="H8" i="2"/>
  <c r="G8" i="2"/>
  <c r="H7" i="2"/>
  <c r="G7" i="2"/>
  <c r="G6" i="2"/>
  <c r="H5" i="2"/>
  <c r="G5" i="2"/>
  <c r="H4" i="2"/>
  <c r="G4" i="2"/>
  <c r="G3" i="2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D5EBB718BFC442868FF0811AA4AAF6F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63350" y="809625"/>
          <a:ext cx="9753600" cy="6419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8A0ACB8DA9654A29BD87F9BCC8DF44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630275" y="2857500"/>
          <a:ext cx="9753600" cy="7077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C0577FFFFF1B4E5AAA286BF98BBF2E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563350" y="2857500"/>
          <a:ext cx="5124450" cy="2809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B22C64C90313415BA02D8287108F436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883515" y="2717165"/>
          <a:ext cx="3743325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52AF864E2E3E4A2B8982F3425AA655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093315" y="2717165"/>
          <a:ext cx="4048125" cy="3162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82CFD0BAAC8C42269BA4FFD6E52FA83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039475" y="18726150"/>
          <a:ext cx="1621790" cy="22536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CC190615B21B40E2ACF7B124A6A121D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710160" y="18726150"/>
          <a:ext cx="1682115" cy="22663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D6B1E9EA01364CEEA1A9F2C475A4B2A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666980" y="29181425"/>
          <a:ext cx="6619875" cy="4886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0D94EDD344474B05A7CEE1FCFAD14DD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861800" y="29015055"/>
          <a:ext cx="1710690" cy="17284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7AB1C05E6D5A4191827EC88873C307D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3716000" y="25476200"/>
          <a:ext cx="5410200" cy="3514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EFA188EDAFB14DEABDA5C1A4489FA34D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4876780" y="26490930"/>
          <a:ext cx="4876800" cy="3390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E6DA138D899B4D66B76CCE5253D61588" descr="企业微信截图_17544704465958"/>
        <xdr:cNvPicPr/>
      </xdr:nvPicPr>
      <xdr:blipFill>
        <a:blip r:embed="rId12"/>
        <a:stretch>
          <a:fillRect/>
        </a:stretch>
      </xdr:blipFill>
      <xdr:spPr>
        <a:xfrm>
          <a:off x="0" y="0"/>
          <a:ext cx="5238750" cy="2847975"/>
        </a:xfrm>
        <a:prstGeom prst="rect">
          <a:avLst/>
        </a:prstGeom>
      </xdr:spPr>
    </xdr:pic>
  </etc:cellImage>
  <etc:cellImage>
    <xdr:pic>
      <xdr:nvPicPr>
        <xdr:cNvPr id="17" name="ID_87647F13A61045FF9536E3F97860B19A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3651230" y="32423100"/>
          <a:ext cx="1996440" cy="2238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4FCA49778DC84E84B17E59E3050101E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649075" y="35823525"/>
          <a:ext cx="7286625" cy="4514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0CC9E55CDEA6480E807E3D96F82953A1" descr="企业微信截图_17567783585449"/>
        <xdr:cNvPicPr/>
      </xdr:nvPicPr>
      <xdr:blipFill>
        <a:blip r:embed="rId15"/>
        <a:stretch>
          <a:fillRect/>
        </a:stretch>
      </xdr:blipFill>
      <xdr:spPr>
        <a:xfrm>
          <a:off x="0" y="0"/>
          <a:ext cx="7115175" cy="4657725"/>
        </a:xfrm>
        <a:prstGeom prst="rect">
          <a:avLst/>
        </a:prstGeom>
      </xdr:spPr>
    </xdr:pic>
  </etc:cellImage>
  <etc:cellImage>
    <xdr:pic>
      <xdr:nvPicPr>
        <xdr:cNvPr id="19" name="ID_1AC09E44AB24446FBF2134E3465E7F5A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3716000" y="35823525"/>
          <a:ext cx="5229225" cy="3038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6FEA9733018843AE844F985C8F13400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563350" y="32404050"/>
          <a:ext cx="4562475" cy="2905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E1163FBBDBFC4CA7B2C4E05678B3562B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4876780" y="34337625"/>
          <a:ext cx="4638675" cy="6496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C6CECDC9507B4EA5881B71E459E5C86F" descr="企业微信截图_17545373112880"/>
        <xdr:cNvPicPr/>
      </xdr:nvPicPr>
      <xdr:blipFill>
        <a:blip r:embed="rId19"/>
        <a:stretch>
          <a:fillRect/>
        </a:stretch>
      </xdr:blipFill>
      <xdr:spPr>
        <a:xfrm>
          <a:off x="0" y="0"/>
          <a:ext cx="3829050" cy="3267075"/>
        </a:xfrm>
        <a:prstGeom prst="rect">
          <a:avLst/>
        </a:prstGeom>
      </xdr:spPr>
    </xdr:pic>
  </etc:cellImage>
  <etc:cellImage>
    <xdr:pic>
      <xdr:nvPicPr>
        <xdr:cNvPr id="11" name="ID_1DB89F97DA7C4E9BBB8B0EA72659B7D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1766550" y="39394130"/>
          <a:ext cx="1806575" cy="202311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<sst xmlns="http://schemas.openxmlformats.org/spreadsheetml/2006/main" count="93" uniqueCount="54">
  <si>
    <t>一、床及床垫类</t>
  </si>
  <si>
    <t>序号</t>
  </si>
  <si>
    <t>采购内容</t>
  </si>
  <si>
    <t>单位</t>
  </si>
  <si>
    <t>数量</t>
  </si>
  <si>
    <t>最高单价限价（元）</t>
  </si>
  <si>
    <t>技术参数要求</t>
  </si>
  <si>
    <t>参考图片</t>
  </si>
  <si>
    <t>1.8米床</t>
  </si>
  <si>
    <t>张</t>
  </si>
  <si>
    <t>1.8米床头软包靠背垫</t>
  </si>
  <si>
    <t>个</t>
  </si>
  <si>
    <t>2.1 规格尺寸：长度为1800mm，宽度为500mm，厚度为60mm，色系为灰白色系。
2.2 外套材质：采用人造革（PU），其耐摩擦色牢度≥4级。
2.3 填充物：核心填充为高密度海绵，密度≥35D。
2.4 填充层结构：自上而下的结构依次为：免洗纳米科技布面料层、优质色丁布里衬层、柔软珍珠棉缓冲层、高回弹海绵主体层。
2.5 产品细节：靠背设计需贴合人体脊椎曲线，边缘采用手工折边工艺，针脚缜密均匀，无跳线、断线，锁边牢固，防止脱线松散。
2.6 环保标准：甲醛释放量≤0.05mg/m³。
2.7 整体要求：靠背垫为可拆卸设计，背面需加装金属挂钩等固定件，确保与床头架贴合度高且安装牢固。整体造型需简约现代。</t>
  </si>
  <si>
    <t>1.8米床垫</t>
  </si>
  <si>
    <t>1.5米床</t>
  </si>
  <si>
    <t>1.5米床头软包靠背垫</t>
  </si>
  <si>
    <t>5.1 规格尺寸：长度为1500mm，宽度为500mm，厚度为60mm，色系为灰白色系。
5.2 外套材质：采用人造革（PU），其耐摩擦色牢度≥4级。
5.3 填充物：核心填充为高密度海绵，密度≥35D。
5.4 填充层结构：自上而下的结构依次为：免洗纳米科技布面料层、优质色丁布里衬层、柔软珍珠棉缓冲层、高回弹海绵主体层。
5.5 产品细节：靠背设计需贴合人体脊椎曲线，边缘采用手工折边工艺，针脚缜密均匀，无跳线、断线，锁边牢固，防止脱线松散。
5.6 环保标准：甲醛释放量≤0.05mg/m³。
5.7 整体要求：靠背垫为可拆卸设计，背面需加装金属挂钩等固定件，确保与床头架贴合度高且安装牢固。整体造型需简约现代。</t>
  </si>
  <si>
    <t>1.5米床垫</t>
  </si>
  <si>
    <t>1.35米床</t>
  </si>
  <si>
    <t>1.35米床垫</t>
  </si>
  <si>
    <t>二、衣柜类</t>
  </si>
  <si>
    <t>1.4m衣柜（不含顶柜）</t>
  </si>
  <si>
    <t>收纳柜</t>
  </si>
  <si>
    <t>三、书桌椅及配套类</t>
  </si>
  <si>
    <t>1.2米书桌椅</t>
  </si>
  <si>
    <t>套</t>
  </si>
  <si>
    <t>1.0米书桌椅</t>
  </si>
  <si>
    <t>床头柜</t>
  </si>
  <si>
    <t>14.1 规格尺寸：参考尺寸为450mm（长）×400mm（深）×500mm（高），色系为白色系。
14.2 基材要求：采用国标E0级环保实木颗粒板（防潮板），甲醛释放量≤0.050mg/m³。承重部位板材厚度为18mm，静曲强度≥12MPa。
14.3 封边工艺：所有板材可见面均采用优质PVC塑料机械封边，采用PUR热熔胶，封边牢固、严密、防水。封边条颜色与板面色系一致。
14.4 结构要求：配备单层抽屉，抽屉滑轨采用三节静音缓冲滑轨，承重≥20kg，开合测试≥5万次无损坏。</t>
  </si>
  <si>
    <t>四、客厅及餐厅家具类</t>
  </si>
  <si>
    <t>2.1米沙发</t>
  </si>
  <si>
    <t>1.4米沙发</t>
  </si>
  <si>
    <t>茶几</t>
  </si>
  <si>
    <t>1.2米餐桌椅（1+4）</t>
  </si>
  <si>
    <t>8.1 餐桌规格尺寸：长方形，外形尺寸为1200mm（长）×800mm（宽）×750mm（高），色系为黑白灰色系，哑光白。
18.2 餐桌材质：台面采用12mm厚加厚岩板，全托加厚15mm承托底板。岩板材质需符合食品级标准，耐磨耐高温。框架采用A3碳素钢一体式框架，框架管壁厚度≥1.5mm，承重能力≥400kg，结构稳固不摇晃。
18.3 餐椅规格：每套餐桌配4张同系列餐椅。
18.4 餐椅材质：面料采用环保皮，厚度1.0mm-1.2mm，耐磨易清洁。内部填充高密度海绵，坐感舒适，回弹性好。框架采用碳素钢框架，管径16mm-25mm，管壁厚度≥1.2mm，表面烤漆处理。带靠背设计，符合人体工学。
18.5 整体要求：餐桌椅组合风格统一，颜色协调，结构稳固，适用于日常用餐及轻办公使用。</t>
  </si>
  <si>
    <t>椅子</t>
  </si>
  <si>
    <t>床架拆除</t>
  </si>
  <si>
    <t>拆除：拆除床架及相关配件
搬运：搬运至门店指定仓库</t>
  </si>
  <si>
    <t>衣柜拆除</t>
  </si>
  <si>
    <t>合计（含税）</t>
  </si>
  <si>
    <t>1.1 规格尺寸：外径尺寸为1800mm（宽）×2111mm（长）×1000mm（高），颜色为奶油白。
1.2 床架材质：主框架采用优质冷轧钢管，主支撑管规格≥50mm×50mm，管壁厚度≥1.5mm。床板支撑条采用实木或金属材质，规格≥85mm×15mm。
1.3 结构要求：采用加粗龙骨结构，并配有不少于6个规格≥50mm×50mm的支撑脚。床架自带同材质防滑挡架，所有床脚均安装静音防滑脚垫。
1.4 床头要求：床头倾斜角度为96°±2°，带有可拆卸PU皮（人造革）软包。内部填充高密度高回弹海绵，海绵密度≥35kg/m³，回弹率≥35%，拉伸强度≥90kPa。
1.5 工艺要求：金属表面采用环保级静电喷塑处理（符合HG/T 2006-2022标准），涂层均匀。全床采用圆弧边角设计。
1.6 承重要求：整床静态载荷承重能力≥500kg。
1.7 适配性：床体离地高度为300mm，可适配厚度为200mm的床垫。</t>
  </si>
  <si>
    <t>3.1 规格尺寸：长度为1800mm，宽度为2000mm，厚度为200mm，色系为白色系。
3.2 软硬度：采用双面可睡设计，一面偏硬，另一面偏软，整体软硬度适中。
3.3 弹簧系统：采用独立袋装弹簧，弹簧钢丝为82B高锰碳钢，线径2.0-2.3mm，圈数≥6圈，弹簧数量≥704个。弹簧须经过整体热处理。独立袋装设计确保静音及抗干扰。
3.4 填充层结构：自上而下的结构依次为：羊绒混纺面料（克重≥350g/m²）+ 高回弹海绵（密度45D）+ 天然乳胶（厚度≥20mm，干胶含量≥92%）+ 3E环保椰棕（厚度≥20mm，采用热压工艺，无胶水添加）+ 3D透气围边面料。
3.5 分区设计：床垫采用七区独立袋装弹簧分区设计，以贴合人体曲线。
3.6 环保标准：整床采用0胶水制作工艺，甲醛释放量≤0.05mg/m³。须提供第三方检测报告。
3.7 其他：本品为非卷包设计，须由原厂整体发货。</t>
  </si>
  <si>
    <t>4.1 规格尺寸：外径尺寸为1500mm（宽）×2111mm（长）×1000mm（高），颜色为奶油白。
4.2 床架材质：主框架采用优质冷轧钢管。主支撑管截面尺寸≥50mm×50mm，管壁厚度≥1.5mm。床板支撑条采用实木或金属材质，截面规格≥85mm×15mm。
4.3 结构要求：采用加粗龙骨结构，并配有不少于6个规格≥50mm×50mm的支撑脚。床架自带同材质防滑挡架，防止床垫滑动。床脚均安装静音防滑脚垫。
4.4 床头要求：床头倾斜角度为96°±2°，带有可拆卸PU皮（人造革）软包。内部填充高密度高回弹海绵，海绵密度≥35kg/m³，回弹率≥35%，拉伸强度≥90kPa。
4.5 工艺要求：金属表面采用环保级静电喷塑处理（符合HG/T 2006-2022标准），涂层均匀。全床采用圆弧边角设计，防止磕碰。
4.6 承重要求：整床静态载荷承重能力≥500kg。
4.7 适配性：床体离地高度为300mm，可适配厚度为200mm的床垫。</t>
  </si>
  <si>
    <t>6.1 规格尺寸：长度为1500mm，宽度为2000mm，厚度为200mm，色系为白色系。
6.2 软硬度：采用双面可睡设计，一面偏硬，另一面偏软，整体软硬度适中。
6.3 弹簧系统：采用独立袋装弹簧，弹簧钢丝为82B高锰碳钢，线径2.0-2.3mm，圈数≥6圈，弹簧数量≥576个。弹簧须经过整体热处理。独立袋装设计确保静音及抗干扰。
6.4 填充层结构：自上而下的结构依次为：羊绒混纺面料（克重≥350g/m²）+ 高回弹海绵（密度45D）+ 天然乳胶（厚度≥20mm，干胶含量≥92%）+ 3E环保椰棕（厚度≥20mm，采用热压工艺，无胶水添加）+ 3D透气围边面料。
6.5 分区设计：床垫须采用七区独立袋装弹簧分区设计，以贴合人体曲线。
6.6 环保标准：整床采用0胶水制作工艺，甲醛释放量≤0.05mg/m³。须提供第三方检测报告。
6.7 其他：本品为非卷包设计，须由原厂整体发货。</t>
  </si>
  <si>
    <t>7.1 规格尺寸：外径尺寸为1350mm（宽）×2111mm（长）×1000mm（高），颜色为奶油白。
7.2 床架材质：主框架采用优质冷轧钢管。主支撑管截面尺寸≥50mm×50mm，管壁厚度≥1.5mm。床板支撑条采用实木或金属材质，截面规格≥85mm×15mm。
7.3 结构要求：采用加粗龙骨结构，并配有不少于6个规格≥50mm×50mm的支撑脚。床架自带同材质防滑挡架，防止床垫滑动。床脚均安装静音防滑脚垫。
7.4 床头要求：床头倾斜角度为96°±2°，带有可拆卸PU皮（人造革）软包。内部填充高密度高回弹海绵，海绵密度≥35kg/m³，回弹率≥35%，拉伸强度≥90kPa。
7.5 工艺要求：金属表面采用环保级静电喷塑处理（符合HG/T 2006-2022标准），涂层均匀。全床采用圆弧边角设计，防止磕碰。
7.6 承重要求：整床静态载荷承重能力≥500kg。
7.7 适配性：床体离地高度为300mm，可适配厚度为200mm的床垫。</t>
  </si>
  <si>
    <t>9.1 规格尺寸：长度为1350mm，宽度为2000mm，厚度为200mm，色系为白色系。
9.2 软硬度：采用双面可睡设计，一面偏硬，另一面偏软，整体软硬度适中。
9.3 弹簧系统：采用独立袋装弹簧，弹簧钢丝为82B高锰碳钢，线径2.0-2.3mm，圈数≥6圈，弹簧数量≥576个。弹簧须经过整体热处理。独立袋装设计确保静音及抗干扰。
9.4 填充层结构：自上而下的结构依次为：羊绒混纺面料（克重≥350g/m²）+ 高回弹海绵（密度45D）+ 天然乳胶（厚度≥20mm，干胶含量≥92%）+ 3E环保椰棕（厚度≥20mm，采用热压工艺，无胶水添加）+ 3D透气围边面料。
9.5 分区设计：床垫采用七区独立袋装弹簧分区设计，以贴合人体曲线。
9.6 环保标准：整床采用0胶水制作工艺，甲醛释放量≤0.05mg/m³。须提供第三方检测报告。
9.7 其他：本品为非卷包设计，须由原厂整体发货。</t>
  </si>
  <si>
    <t>10.1 规格尺寸：整柜外形尺寸为1400mm（宽）×550mm（深）×2000mm（高），色系为白色系。
10.2 基材要求：采用国标E0级环保实木颗粒板（防潮板），甲醛释放量≤0.050mg/m³。柜体、门板、层板等承重部位板材厚度为18mm，静曲强度≥12MPa。板材表面需具备耐磨、耐干热、耐污染腐蚀、耐龟裂、耐水蒸气性能。
10.3 封边工艺：所有板材可见面均采用优质PVC塑料机械封边，采用PUR热熔胶，封边牢固、严密、防水。封边条颜色与板面色系一致。
10.4 结构布局：柜体采用上下层结构。上层为叠放衣服分区，内部配活动层板（厚度18mm），层板高度可调节。下层为挂衣区，配不锈钢挂衣杆，管壁厚度≥1.2mm，挂衣杆承重能力≥150kg，两端牢固固定。
10.5 五金配件：门铰采用阻尼缓冲铰链，开启角度≥110°，开合测试≥5万次。抽屉滑轨采用三节静音缓冲滑轨，承重≥20kg。柜体连接件采用偏心轮+连接杆结构。
10.6 门板要求：外层采用实木双面抽门，门板厚度≥18mm，配优质拉手（铝合金或同色嵌入式）。
10.7 背板要求：背板厚度≥9mm，做封边处理。背板安装采用嵌槽式结构，不可直接钉装在柜体上。
10.8 踢脚板：底部配可调节踢脚板，高度≥80mm，材质同柜体。</t>
  </si>
  <si>
    <t>11.1 规格尺寸：整柜外形尺寸为800mm（宽）×1800mm（高）×350mm（深），色系为白色系。
11.2 基材要求：采用国标E0级环保实木颗粒板（防潮板），甲醛释放量≤0.050mg/m³。柜体、门板、层板等承重部位板材厚度为18mm，静曲强度≥12MPa。
11.3 封边工艺：所有板材可见面均采用优质PVC塑料机械封边，采用PUR热熔胶，封边牢固、严密、防水。封边条颜色与板面色系一致。
11.4 结构布局：柜体采用上下层结构。上层配备一块活动层板和一块竖板，实现开放储物功能（厚度18mm）。下层为带掩门柜，内部配备一块活动层板，高度可调节。
11.5 五金配件：门铰采用阻尼缓冲铰链，开启角度≥110°，开合测试≥5万次。柜体连接件采用偏心轮+连接杆结构。
11.6 门板要求：外层采用实木双面抽门，门板厚度≥18mm。采用无拉手设计，防磕碰耐用。
11.7 背板要求：背板厚度≥9mm，做封边处理。背板安装采用嵌槽式结构，不可直接钉装在柜体上。
11.8 踢脚板：底部配可调节踢脚板，高度≥80mm，材质同柜体。</t>
  </si>
  <si>
    <t>12.1 桌子规格尺寸：参考尺寸为1200mm（长）×600mm（宽）×750mm（高），一字型桌面，带单层抽屉。最终尺寸可根据现场情况进行微调。
12.2 桌子材质：桌面采用国标E0级环保实木颗粒板，厚度≥18mm，静曲强度≥12MPa。封边采用PUR封边工艺。
12.3 桌子脚架：采用Q235碳素钢钢管制作，管壁厚度≥1.5mm，表面烤漆处理，颜色与桌面协调，结构稳固。
12.4 桌子抽屉：桌面下方配单层抽屉，抽屉滑轨采用三节静音缓冲滑轨，承重≥20kg，开合测试≥5万次无损坏。
12.5 椅子规格尺寸：参考尺寸为470mm（宽）×450mm（深）×780mm（高），最终尺寸需符合人体工学。
12.6 椅子材质：框架为Q235碳素钢钢管，管壁厚度≥1.2mm，表面烤漆处理。座垫和靠背采用高弹海绵（密度≥35kg/m³）+西皮面料，座面承受压力≥300kg。
12.7 墙面层板：配墙面层板一块，尺寸约为800mm（长）×200mm（宽）×18mm（厚），材质同桌面，配隐形钢制支架，单点承重≥30kg。
12.8 颜色要求：整套桌椅整体为奶白色，或根据现场入户门颜色进行配套定制，提供色板供采购人确认。</t>
  </si>
  <si>
    <t>13.1 桌子规格尺寸：参考尺寸为1000mm（长）×600mm（宽）×750mm（高），一字型桌面，带单层抽屉。最终尺寸可根据现场情况进行微调。
13.2 桌子材质：桌面采用国标E0级环保实木颗粒板，厚度≥18mm，静曲强度≥12MPa。封边采用PUR封边工艺。
13.3 桌子脚架：采用Q235碳素钢钢管制作，管壁厚度≥1.5mm，表面烤漆处理，颜色与桌面协调，结构稳固。
13.4 桌子抽屉：桌面下方配单层抽屉，抽屉滑轨采用三节静音缓冲滑轨，承重≥20kg，开合测试≥5万次无损坏。
13.5 椅子规格尺寸：参考尺寸为470mm（宽）×450mm（深）×780mm（高），最终尺寸需符合人体工学。
13.6 椅子材质：框架为Q235碳素钢钢管，管壁厚度≥1.2mm，表面烤漆处理。座垫和靠背采用高弹海绵（密度≥35kg/m³）+西皮面料，座面承受压力≥300kg。
13.7 墙面层板：配墙面层板一块，尺寸约为800mm（长）×200mm（宽）×18mm（厚），材质同桌面，配隐形钢制支架，单点承重≥30kg。
13.8 颜色要求：整套桌椅整体为奶白色，或根据现场入户门颜色进行配套定制，提供色板供采购人确认。</t>
  </si>
  <si>
    <t>15.1 规格尺寸：外形尺寸为2180mm（宽）×900mm（深）×930mm（高），色系为灰色系。
15.2 面料要求：采用优质科技布，需具备防水、防污、耐磨、耐汗液、耐光等特性。面料甲醛含量符合国家标准。
15.3 海绵要求：内部填充优质回弹海绵，座垫密度≥35kg/m³，75%压缩永久变形≤8%，回弹率≥35%，拉伸强度≥90kPa。海绵密度需达到承载要求，确保久坐不塌陷。
15.4 框架要求：内嵌实木框架（含水率8%-12%），框架主体采用榫卯结构。框架辅材采用S型碳素钢弹簧和高弹力绷带。甲醛含量符合国家标准。
15.5 打底要求：选用优质高弹力蛇形弹簧或其它优质弹性材料，确保坐感舒适，支撑均匀。
15.6 沙发脚：采用实木脚架或铁艺脚架，带防滑脚垫，高度适中，方便清洁底部。
15.7 整体要求：含软包背靠，不可拆卸。整体造型简约现代。</t>
  </si>
  <si>
    <t>16.1 规格尺寸：外形尺寸为1450mm（宽）×800mm（深）×830mm（高），色系为灰色系。
16.2 面料要求：采用优质科技布，需具备防水、防污、耐磨、耐汗液、耐光等特性。面料甲醛含量符合国家标准。
16.3 海绵要求：内部填充优质回弹海绵，座垫密度≥35kg/m³，75%压缩永久变形≤8%，回弹率≥35%，拉伸强度≥90kPa。海绵密度需达到承载要求，确保久坐不塌陷。
16.4 框架要求：内嵌实木框架（含水率8%-12%），框架主体采用榫卯结构。框架辅材采用S型碳素钢弹簧和高弹力绷带。甲醛含量符合国家标准。
16.5 打底要求：选用优质高弹力蛇形弹簧或其它优质弹性材料，确保坐感舒适，支撑均匀。
16.6 沙发脚：采用实木脚架或铁艺脚架，带防滑脚垫，高度适中，方便清洁底部。
16.7 整体要求：含软包背靠，不可拆卸。整体造型简约现代。</t>
  </si>
  <si>
    <t>17.1 规格尺寸：组合式设计。大茶几直径700-800mm、高度450mm，小茶几直径500-600mm、高度380mm。桌面形状为圆形，色系为黑白色系。
17.2 桌面材质：采用食品级岩板，厚度≥9mm。岩板需经过高温高压烧制，具备防虫、防腐等化学处理性能，甲醛释放含量≤9mg/100g。表面耐磨、耐高温、耐污染。
17.3 框架材质：采用加粗碳素钢框架，主支撑立柱不少于9根，框架管壁厚度≥1.5mm。表面静电喷涂处理，防锈耐腐。
17.4 储物功能：带实木抽屉（轨道材质为不锈钢），抽屉采用松木实木制作，滑轨顺畅，可储物。
17.5 附加功能：可折叠设计，方便收纳和移动。</t>
  </si>
  <si>
    <t>19.1 椅身材质：椅身采用全新聚丙烯（PP）加玻璃纤维（GF≥15%），采用一体注塑成型设计。椅身表面为正方形网格图案，平均壁厚7mm，结构稳定。椅背中间的镂空区域设计。
19.2 整椅尺寸：座高450-480mm，座深470-500mm，座宽460-500mm，椅背总高（从座面起）≥350mm，整椅总高（地面至椅背顶）800-850mm。椅身采用PP+玻纤一体成型，厚度≥5mm，结构稳定。
19.3 脚架：采用直径19mm圆管，壁厚1.5mm，材质为Q235碳素钢，表面经酸洗磷化后进行电镀或静电喷涂处理。带防滑固定脚垫，整体稳固性高。
19.4 整椅尺寸：座高480mm，座深470mm，座宽460mm，总高850mm。
19.5 测试标准：按照通用办公椅标准，座面静载承重≥180kg，椅背一次性拉力测试108kg，保压一分钟，椅背40kg，12万次循环推背测试。表面防水，无任何水印和毛刺，设计符合人体工学要求。
19.6 颜色进行配套定制，提供色板供采购人确认。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</si>
</sst>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F1115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微软雅黑"/>
      <family val="2"/>
      <charset val="134"/>
    </font>
    <font>
      <sz val="11"/>
      <color rgb="FF0F1115"/>
      <name val="Segoe UI"/>
      <family val="2"/>
    </font>
    <font>
      <sz val="10"/>
      <color rgb="FF000000"/>
      <name val="仿宋_GB2312"/>
      <charset val="134"/>
    </font>
    <font>
      <b/>
      <sz val="11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left" vertical="center" wrapText="1" indent="1"/>
    </xf>
    <xf numFmtId="2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horizontal="left" vertical="center" wrapText="1" inden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8.png"/><Relationship Id="rId18" Type="http://schemas.openxmlformats.org/officeDocument/2006/relationships/image" Target="media/image18.png"/><Relationship Id="rId13" Type="http://schemas.openxmlformats.org/officeDocument/2006/relationships/image" Target="media/image13.png"/><Relationship Id="rId3" Type="http://schemas.openxmlformats.org/officeDocument/2006/relationships/image" Target="media/image3.png"/><Relationship Id="rId7" Type="http://schemas.openxmlformats.org/officeDocument/2006/relationships/image" Target="media/image7.png"/><Relationship Id="rId17" Type="http://schemas.openxmlformats.org/officeDocument/2006/relationships/image" Target="media/image17.png"/><Relationship Id="rId12" Type="http://schemas.openxmlformats.org/officeDocument/2006/relationships/image" Target="media/image12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6" Type="http://schemas.openxmlformats.org/officeDocument/2006/relationships/image" Target="media/image16.png"/><Relationship Id="rId6" Type="http://schemas.openxmlformats.org/officeDocument/2006/relationships/image" Target="media/image6.png"/><Relationship Id="rId11" Type="http://schemas.openxmlformats.org/officeDocument/2006/relationships/image" Target="media/image11.png"/><Relationship Id="rId1" Type="http://schemas.openxmlformats.org/officeDocument/2006/relationships/image" Target="media/image1.png"/><Relationship Id="rId5" Type="http://schemas.openxmlformats.org/officeDocument/2006/relationships/image" Target="media/image5.png"/><Relationship Id="rId15" Type="http://schemas.openxmlformats.org/officeDocument/2006/relationships/image" Target="media/image15.png"/><Relationship Id="rId19" Type="http://schemas.openxmlformats.org/officeDocument/2006/relationships/image" Target="media/image19.png"/><Relationship Id="rId10" Type="http://schemas.openxmlformats.org/officeDocument/2006/relationships/image" Target="media/image10.png"/><Relationship Id="rId9" Type="http://schemas.openxmlformats.org/officeDocument/2006/relationships/image" Target="media/image9.png"/><Relationship Id="rId4" Type="http://schemas.openxmlformats.org/officeDocument/2006/relationships/image" Target="media/image4.png"/><Relationship Id="rId14" Type="http://schemas.openxmlformats.org/officeDocument/2006/relationships/image" Target="media/image14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zoomScale="110" zoomScaleNormal="110" workbookViewId="0">
      <selection activeCell="E8" sqref="E8"/>
    </sheetView>
  </sheetViews>
  <sheetFormatPr defaultColWidth="9" defaultRowHeight="13.5"/>
  <cols>
    <col min="1" max="1" width="5.875" style="1" customWidth="1"/>
    <col min="2" max="2" width="11.75" style="1" customWidth="1"/>
    <col min="3" max="4" width="9" style="1"/>
    <col min="5" max="5" width="19.625" style="1" customWidth="1"/>
    <col min="6" max="6" width="89.625" style="28" customWidth="1"/>
    <col min="7" max="8" width="21.875" style="2" customWidth="1"/>
    <col min="9" max="16384" width="9" style="1"/>
  </cols>
  <sheetData>
    <row r="1" spans="1:8" ht="22.5">
      <c r="A1" s="30" t="s">
        <v>0</v>
      </c>
      <c r="B1" s="30"/>
      <c r="C1" s="30"/>
      <c r="D1" s="30"/>
      <c r="E1" s="30"/>
      <c r="F1" s="30"/>
      <c r="G1" s="30"/>
      <c r="H1" s="30"/>
    </row>
    <row r="2" spans="1:8" ht="29.2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5" t="s">
        <v>6</v>
      </c>
      <c r="G2" s="31" t="s">
        <v>7</v>
      </c>
      <c r="H2" s="31"/>
    </row>
    <row r="3" spans="1:8" ht="158.25" customHeight="1">
      <c r="A3" s="5">
        <v>1</v>
      </c>
      <c r="B3" s="6" t="s">
        <v>8</v>
      </c>
      <c r="C3" s="5" t="s">
        <v>9</v>
      </c>
      <c r="D3" s="7">
        <v>1</v>
      </c>
      <c r="E3" s="8">
        <v>1000</v>
      </c>
      <c r="F3" s="26" t="s">
        <v>40</v>
      </c>
      <c r="G3" s="9" t="str">
        <f>_xlfn.DISPIMG("ID_D5EBB718BFC442868FF0811AA4AAF6FC",1)</f>
        <v>=DISPIMG("ID_D5EBB718BFC442868FF0811AA4AAF6FC",1)</v>
      </c>
      <c r="H3" s="9"/>
    </row>
    <row r="4" spans="1:8" ht="144" customHeight="1">
      <c r="A4" s="5">
        <v>2</v>
      </c>
      <c r="B4" s="6" t="s">
        <v>10</v>
      </c>
      <c r="C4" s="5" t="s">
        <v>11</v>
      </c>
      <c r="D4" s="8">
        <v>1</v>
      </c>
      <c r="E4" s="8">
        <v>250</v>
      </c>
      <c r="F4" s="26" t="s">
        <v>12</v>
      </c>
      <c r="G4" s="9" t="str">
        <f>_xlfn.DISPIMG("ID_C0577FFFFF1B4E5AAA286BF98BBF2E58",1)</f>
        <v>=DISPIMG("ID_C0577FFFFF1B4E5AAA286BF98BBF2E58",1)</v>
      </c>
      <c r="H4" s="9" t="str">
        <f>_xlfn.DISPIMG("ID_8A0ACB8DA9654A29BD87F9BCC8DF4457",1)</f>
        <v>=DISPIMG("ID_8A0ACB8DA9654A29BD87F9BCC8DF4457",1)</v>
      </c>
    </row>
    <row r="5" spans="1:8" ht="145.5" customHeight="1">
      <c r="A5" s="5">
        <v>3</v>
      </c>
      <c r="B5" s="6" t="s">
        <v>13</v>
      </c>
      <c r="C5" s="5" t="s">
        <v>9</v>
      </c>
      <c r="D5" s="7">
        <v>1</v>
      </c>
      <c r="E5" s="8">
        <v>1050</v>
      </c>
      <c r="F5" s="26" t="s">
        <v>41</v>
      </c>
      <c r="G5" s="9" t="str">
        <f>_xlfn.DISPIMG("ID_B22C64C90313415BA02D8287108F4365",1)</f>
        <v>=DISPIMG("ID_B22C64C90313415BA02D8287108F4365",1)</v>
      </c>
      <c r="H5" s="9" t="str">
        <f>_xlfn.DISPIMG("ID_52AF864E2E3E4A2B8982F3425AA65587",1)</f>
        <v>=DISPIMG("ID_52AF864E2E3E4A2B8982F3425AA65587",1)</v>
      </c>
    </row>
    <row r="6" spans="1:8" ht="162" customHeight="1">
      <c r="A6" s="10">
        <v>4</v>
      </c>
      <c r="B6" s="11" t="s">
        <v>14</v>
      </c>
      <c r="C6" s="10" t="s">
        <v>9</v>
      </c>
      <c r="D6" s="12">
        <v>1</v>
      </c>
      <c r="E6" s="12">
        <v>900</v>
      </c>
      <c r="F6" s="26" t="s">
        <v>42</v>
      </c>
      <c r="G6" s="9" t="str">
        <f>_xlfn.DISPIMG("ID_D5EBB718BFC442868FF0811AA4AAF6FC",1)</f>
        <v>=DISPIMG("ID_D5EBB718BFC442868FF0811AA4AAF6FC",1)</v>
      </c>
      <c r="H6" s="9"/>
    </row>
    <row r="7" spans="1:8" ht="147" customHeight="1">
      <c r="A7" s="10">
        <v>5</v>
      </c>
      <c r="B7" s="11" t="s">
        <v>15</v>
      </c>
      <c r="C7" s="10" t="s">
        <v>11</v>
      </c>
      <c r="D7" s="12">
        <v>1</v>
      </c>
      <c r="E7" s="12">
        <v>230</v>
      </c>
      <c r="F7" s="26" t="s">
        <v>16</v>
      </c>
      <c r="G7" s="9" t="str">
        <f>_xlfn.DISPIMG("ID_C0577FFFFF1B4E5AAA286BF98BBF2E58",1)</f>
        <v>=DISPIMG("ID_C0577FFFFF1B4E5AAA286BF98BBF2E58",1)</v>
      </c>
      <c r="H7" s="9" t="str">
        <f>_xlfn.DISPIMG("ID_8A0ACB8DA9654A29BD87F9BCC8DF4457",1)</f>
        <v>=DISPIMG("ID_8A0ACB8DA9654A29BD87F9BCC8DF4457",1)</v>
      </c>
    </row>
    <row r="8" spans="1:8" ht="149.25" customHeight="1">
      <c r="A8" s="10">
        <v>6</v>
      </c>
      <c r="B8" s="11" t="s">
        <v>17</v>
      </c>
      <c r="C8" s="10" t="s">
        <v>9</v>
      </c>
      <c r="D8" s="12">
        <v>1</v>
      </c>
      <c r="E8" s="12">
        <v>1000</v>
      </c>
      <c r="F8" s="26" t="s">
        <v>43</v>
      </c>
      <c r="G8" s="9" t="str">
        <f>_xlfn.DISPIMG("ID_B22C64C90313415BA02D8287108F4365",1)</f>
        <v>=DISPIMG("ID_B22C64C90313415BA02D8287108F4365",1)</v>
      </c>
      <c r="H8" s="9" t="str">
        <f>_xlfn.DISPIMG("ID_52AF864E2E3E4A2B8982F3425AA65587",1)</f>
        <v>=DISPIMG("ID_52AF864E2E3E4A2B8982F3425AA65587",1)</v>
      </c>
    </row>
    <row r="9" spans="1:8" ht="161.25" customHeight="1">
      <c r="A9" s="5">
        <v>7</v>
      </c>
      <c r="B9" s="6" t="s">
        <v>18</v>
      </c>
      <c r="C9" s="5" t="s">
        <v>9</v>
      </c>
      <c r="D9" s="7">
        <v>1</v>
      </c>
      <c r="E9" s="8">
        <v>900</v>
      </c>
      <c r="F9" s="26" t="s">
        <v>44</v>
      </c>
      <c r="G9" s="9" t="str">
        <f>_xlfn.DISPIMG("ID_D5EBB718BFC442868FF0811AA4AAF6FC",1)</f>
        <v>=DISPIMG("ID_D5EBB718BFC442868FF0811AA4AAF6FC",1)</v>
      </c>
      <c r="H9" s="9"/>
    </row>
    <row r="10" spans="1:8" ht="153.75" customHeight="1">
      <c r="A10" s="5">
        <v>8</v>
      </c>
      <c r="B10" s="6" t="s">
        <v>19</v>
      </c>
      <c r="C10" s="5" t="s">
        <v>9</v>
      </c>
      <c r="D10" s="7">
        <v>1</v>
      </c>
      <c r="E10" s="8">
        <v>1000</v>
      </c>
      <c r="F10" s="26" t="s">
        <v>45</v>
      </c>
      <c r="G10" s="9" t="str">
        <f>_xlfn.DISPIMG("ID_B22C64C90313415BA02D8287108F4365",1)</f>
        <v>=DISPIMG("ID_B22C64C90313415BA02D8287108F4365",1)</v>
      </c>
      <c r="H10" s="9" t="str">
        <f>_xlfn.DISPIMG("ID_52AF864E2E3E4A2B8982F3425AA65587",1)</f>
        <v>=DISPIMG("ID_52AF864E2E3E4A2B8982F3425AA65587",1)</v>
      </c>
    </row>
    <row r="11" spans="1:8" ht="22.5">
      <c r="A11" s="32" t="s">
        <v>20</v>
      </c>
      <c r="B11" s="32"/>
      <c r="C11" s="32"/>
      <c r="D11" s="32"/>
      <c r="E11" s="32"/>
      <c r="F11" s="32"/>
      <c r="G11" s="32"/>
      <c r="H11" s="13"/>
    </row>
    <row r="12" spans="1:8" ht="33.75" customHeight="1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  <c r="F12" s="25" t="s">
        <v>6</v>
      </c>
      <c r="G12" s="4" t="s">
        <v>7</v>
      </c>
      <c r="H12" s="13"/>
    </row>
    <row r="13" spans="1:8" ht="190.5" customHeight="1">
      <c r="A13" s="14">
        <v>9</v>
      </c>
      <c r="B13" s="15" t="s">
        <v>21</v>
      </c>
      <c r="C13" s="14" t="s">
        <v>11</v>
      </c>
      <c r="D13" s="16">
        <v>1</v>
      </c>
      <c r="E13" s="17">
        <v>1500</v>
      </c>
      <c r="F13" s="26" t="s">
        <v>46</v>
      </c>
      <c r="G13" s="13" t="str">
        <f>_xlfn.DISPIMG("ID_82CFD0BAAC8C42269BA4FFD6E52FA834",1)</f>
        <v>=DISPIMG("ID_82CFD0BAAC8C42269BA4FFD6E52FA834",1)</v>
      </c>
      <c r="H13" s="13" t="str">
        <f>_xlfn.DISPIMG("ID_CC190615B21B40E2ACF7B124A6A121D4",1)</f>
        <v>=DISPIMG("ID_CC190615B21B40E2ACF7B124A6A121D4",1)</v>
      </c>
    </row>
    <row r="14" spans="1:8" ht="185.25" customHeight="1">
      <c r="A14" s="3">
        <v>10</v>
      </c>
      <c r="B14" s="6" t="s">
        <v>22</v>
      </c>
      <c r="C14" s="5" t="s">
        <v>11</v>
      </c>
      <c r="D14" s="8">
        <v>1</v>
      </c>
      <c r="E14" s="8">
        <v>850</v>
      </c>
      <c r="F14" s="26" t="s">
        <v>47</v>
      </c>
      <c r="G14" s="13"/>
      <c r="H14" s="13"/>
    </row>
    <row r="15" spans="1:8" ht="22.5">
      <c r="A15" s="32" t="s">
        <v>23</v>
      </c>
      <c r="B15" s="32"/>
      <c r="C15" s="32"/>
      <c r="D15" s="32"/>
      <c r="E15" s="32"/>
      <c r="F15" s="32"/>
      <c r="G15" s="32"/>
      <c r="H15" s="13"/>
    </row>
    <row r="16" spans="1:8" ht="37.5" customHeight="1">
      <c r="A16" s="3" t="s">
        <v>1</v>
      </c>
      <c r="B16" s="3" t="s">
        <v>2</v>
      </c>
      <c r="C16" s="3" t="s">
        <v>3</v>
      </c>
      <c r="D16" s="3" t="s">
        <v>4</v>
      </c>
      <c r="E16" s="3" t="s">
        <v>5</v>
      </c>
      <c r="F16" s="25" t="s">
        <v>6</v>
      </c>
      <c r="G16" s="4" t="s">
        <v>7</v>
      </c>
      <c r="H16" s="13"/>
    </row>
    <row r="17" spans="1:8" ht="216" customHeight="1">
      <c r="A17" s="14">
        <v>11</v>
      </c>
      <c r="B17" s="18" t="s">
        <v>24</v>
      </c>
      <c r="C17" s="14" t="s">
        <v>25</v>
      </c>
      <c r="D17" s="16">
        <v>1</v>
      </c>
      <c r="E17" s="17">
        <v>1100</v>
      </c>
      <c r="F17" s="26" t="s">
        <v>48</v>
      </c>
      <c r="G17" s="19" t="str">
        <f>_xlfn.DISPIMG("ID_D6B1E9EA01364CEEA1A9F2C475A4B2A2",1)</f>
        <v>=DISPIMG("ID_D6B1E9EA01364CEEA1A9F2C475A4B2A2",1)</v>
      </c>
      <c r="H17" s="19" t="str">
        <f>_xlfn.DISPIMG("ID_7AB1C05E6D5A4191827EC88873C307D3",1)</f>
        <v>=DISPIMG("ID_7AB1C05E6D5A4191827EC88873C307D3",1)</v>
      </c>
    </row>
    <row r="18" spans="1:8" ht="202.5" customHeight="1">
      <c r="A18" s="14">
        <v>12</v>
      </c>
      <c r="B18" s="18" t="s">
        <v>26</v>
      </c>
      <c r="C18" s="14" t="s">
        <v>25</v>
      </c>
      <c r="D18" s="16">
        <v>1</v>
      </c>
      <c r="E18" s="17">
        <v>1000</v>
      </c>
      <c r="F18" s="26" t="s">
        <v>49</v>
      </c>
      <c r="G18" s="19" t="str">
        <f>_xlfn.DISPIMG("ID_D6B1E9EA01364CEEA1A9F2C475A4B2A2",1)</f>
        <v>=DISPIMG("ID_D6B1E9EA01364CEEA1A9F2C475A4B2A2",1)</v>
      </c>
      <c r="H18" s="19" t="str">
        <f>_xlfn.DISPIMG("ID_EFA188EDAFB14DEABDA5C1A4489FA34D",1)</f>
        <v>=DISPIMG("ID_EFA188EDAFB14DEABDA5C1A4489FA34D",1)</v>
      </c>
    </row>
    <row r="19" spans="1:8" ht="97.5" customHeight="1">
      <c r="A19" s="14">
        <v>13</v>
      </c>
      <c r="B19" s="18" t="s">
        <v>27</v>
      </c>
      <c r="C19" s="14" t="s">
        <v>11</v>
      </c>
      <c r="D19" s="16">
        <v>1</v>
      </c>
      <c r="E19" s="17">
        <v>380</v>
      </c>
      <c r="F19" s="26" t="s">
        <v>28</v>
      </c>
      <c r="G19" s="19" t="str">
        <f>_xlfn.DISPIMG("ID_0D94EDD344474B05A7CEE1FCFAD14DDE",1)</f>
        <v>=DISPIMG("ID_0D94EDD344474B05A7CEE1FCFAD14DDE",1)</v>
      </c>
      <c r="H19" s="19"/>
    </row>
    <row r="20" spans="1:8" ht="22.5">
      <c r="A20" s="32" t="s">
        <v>29</v>
      </c>
      <c r="B20" s="32"/>
      <c r="C20" s="32"/>
      <c r="D20" s="32"/>
      <c r="E20" s="32"/>
      <c r="F20" s="32"/>
      <c r="G20" s="32"/>
      <c r="H20" s="13"/>
    </row>
    <row r="21" spans="1:8" ht="28.5" customHeight="1">
      <c r="A21" s="3" t="s">
        <v>1</v>
      </c>
      <c r="B21" s="3" t="s">
        <v>2</v>
      </c>
      <c r="C21" s="3" t="s">
        <v>3</v>
      </c>
      <c r="D21" s="3" t="s">
        <v>4</v>
      </c>
      <c r="E21" s="3" t="s">
        <v>5</v>
      </c>
      <c r="F21" s="25" t="s">
        <v>6</v>
      </c>
      <c r="G21" s="20" t="s">
        <v>7</v>
      </c>
      <c r="H21" s="13"/>
    </row>
    <row r="22" spans="1:8" ht="146.25" customHeight="1">
      <c r="A22" s="14">
        <v>14</v>
      </c>
      <c r="B22" s="18" t="s">
        <v>30</v>
      </c>
      <c r="C22" s="14" t="s">
        <v>9</v>
      </c>
      <c r="D22" s="17">
        <v>1</v>
      </c>
      <c r="E22" s="17">
        <v>1700</v>
      </c>
      <c r="F22" s="26" t="s">
        <v>50</v>
      </c>
      <c r="G22" s="9" t="str">
        <f>_xlfn.DISPIMG("ID_E6DA138D899B4D66B76CCE5253D61588",1)</f>
        <v>=DISPIMG("ID_E6DA138D899B4D66B76CCE5253D61588",1)</v>
      </c>
      <c r="H22" s="9" t="str">
        <f>_xlfn.DISPIMG("ID_0CC9E55CDEA6480E807E3D96F82953A1",1)</f>
        <v>=DISPIMG("ID_0CC9E55CDEA6480E807E3D96F82953A1",1)</v>
      </c>
    </row>
    <row r="23" spans="1:8" ht="147" customHeight="1">
      <c r="A23" s="14">
        <v>15</v>
      </c>
      <c r="B23" s="18" t="s">
        <v>31</v>
      </c>
      <c r="C23" s="14" t="s">
        <v>9</v>
      </c>
      <c r="D23" s="17">
        <v>1</v>
      </c>
      <c r="E23" s="17">
        <v>1600</v>
      </c>
      <c r="F23" s="26" t="s">
        <v>51</v>
      </c>
      <c r="G23" s="9" t="str">
        <f>_xlfn.DISPIMG("ID_4FCA49778DC84E84B17E59E3050101E3",1)</f>
        <v>=DISPIMG("ID_4FCA49778DC84E84B17E59E3050101E3",1)</v>
      </c>
      <c r="H23" s="9" t="str">
        <f>_xlfn.DISPIMG("ID_1AC09E44AB24446FBF2134E3465E7F5A",1)</f>
        <v>=DISPIMG("ID_1AC09E44AB24446FBF2134E3465E7F5A",1)</v>
      </c>
    </row>
    <row r="24" spans="1:8" ht="117" customHeight="1">
      <c r="A24" s="14">
        <v>16</v>
      </c>
      <c r="B24" s="18" t="s">
        <v>32</v>
      </c>
      <c r="C24" s="14" t="s">
        <v>11</v>
      </c>
      <c r="D24" s="17">
        <v>1</v>
      </c>
      <c r="E24" s="17">
        <v>600</v>
      </c>
      <c r="F24" s="26" t="s">
        <v>52</v>
      </c>
      <c r="G24" s="21" t="str">
        <f>_xlfn.DISPIMG("ID_6FEA9733018843AE844F985C8F134004",1)</f>
        <v>=DISPIMG("ID_6FEA9733018843AE844F985C8F134004",1)</v>
      </c>
      <c r="H24" s="22" t="str">
        <f>_xlfn.DISPIMG("ID_87647F13A61045FF9536E3F97860B19A",1)</f>
        <v>=DISPIMG("ID_87647F13A61045FF9536E3F97860B19A",1)</v>
      </c>
    </row>
    <row r="25" spans="1:8" ht="132" customHeight="1">
      <c r="A25" s="14">
        <v>17</v>
      </c>
      <c r="B25" s="18" t="s">
        <v>33</v>
      </c>
      <c r="C25" s="14" t="s">
        <v>25</v>
      </c>
      <c r="D25" s="17">
        <v>1</v>
      </c>
      <c r="E25" s="17">
        <v>1500</v>
      </c>
      <c r="F25" s="26" t="s">
        <v>34</v>
      </c>
      <c r="G25" s="23" t="str">
        <f>_xlfn.DISPIMG("ID_C6CECDC9507B4EA5881B71E459E5C86F",1)</f>
        <v>=DISPIMG("ID_C6CECDC9507B4EA5881B71E459E5C86F",1)</v>
      </c>
      <c r="H25" s="23" t="str">
        <f>_xlfn.DISPIMG("ID_E1163FBBDBFC4CA7B2C4E05678B3562B",1)</f>
        <v>=DISPIMG("ID_E1163FBBDBFC4CA7B2C4E05678B3562B",1)</v>
      </c>
    </row>
    <row r="26" spans="1:8" ht="147.75" customHeight="1">
      <c r="A26" s="14">
        <v>18</v>
      </c>
      <c r="B26" s="18" t="s">
        <v>35</v>
      </c>
      <c r="C26" s="14" t="s">
        <v>9</v>
      </c>
      <c r="D26" s="17">
        <v>1</v>
      </c>
      <c r="E26" s="17">
        <v>190</v>
      </c>
      <c r="F26" s="26" t="s">
        <v>53</v>
      </c>
      <c r="G26" s="23" t="str">
        <f>_xlfn.DISPIMG("ID_1DB89F97DA7C4E9BBB8B0EA72659B7D3",1)</f>
        <v>=DISPIMG("ID_1DB89F97DA7C4E9BBB8B0EA72659B7D3",1)</v>
      </c>
      <c r="H26" s="23"/>
    </row>
    <row r="27" spans="1:8" ht="44.25" customHeight="1">
      <c r="A27" s="14">
        <v>19</v>
      </c>
      <c r="B27" s="24" t="s">
        <v>36</v>
      </c>
      <c r="C27" s="14" t="s">
        <v>11</v>
      </c>
      <c r="D27" s="17">
        <v>1</v>
      </c>
      <c r="E27" s="17">
        <v>80</v>
      </c>
      <c r="F27" s="26" t="s">
        <v>37</v>
      </c>
      <c r="G27" s="13"/>
      <c r="H27" s="13"/>
    </row>
    <row r="28" spans="1:8" ht="44.25" customHeight="1">
      <c r="A28" s="14">
        <v>20</v>
      </c>
      <c r="B28" s="24" t="s">
        <v>38</v>
      </c>
      <c r="C28" s="14" t="s">
        <v>11</v>
      </c>
      <c r="D28" s="17">
        <v>1</v>
      </c>
      <c r="E28" s="17">
        <v>150</v>
      </c>
      <c r="F28" s="26" t="s">
        <v>37</v>
      </c>
      <c r="G28" s="13"/>
      <c r="H28" s="13"/>
    </row>
    <row r="29" spans="1:8" ht="30" customHeight="1">
      <c r="A29" s="29" t="s">
        <v>39</v>
      </c>
      <c r="B29" s="29"/>
      <c r="C29" s="29"/>
      <c r="D29" s="29"/>
      <c r="E29" s="29"/>
      <c r="F29" s="27"/>
      <c r="G29" s="13"/>
      <c r="H29" s="13"/>
    </row>
  </sheetData>
  <mergeCells count="6">
    <mergeCell ref="A29:E29"/>
    <mergeCell ref="A1:H1"/>
    <mergeCell ref="G2:H2"/>
    <mergeCell ref="A11:G11"/>
    <mergeCell ref="A15:G15"/>
    <mergeCell ref="A20:G20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EXCELAPP</dc:creator>
  <cp:lastModifiedBy>江德豪</cp:lastModifiedBy>
  <cp:lastPrinted>2026-06-09T08:19:00Z</cp:lastPrinted>
  <dcterms:created xsi:type="dcterms:W3CDTF">2015-06-05T18:19:00Z</dcterms:created>
  <dcterms:modified xsi:type="dcterms:W3CDTF">2026-06-30T03:11:46Z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FAD82801F4B74D2FB2D12AA35DEF533A_13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